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16a945418ef63a4a/Desktop/NUEVO 2024 LICITACIONES INDESUR/Los 100 Millones de Presidencia/Licitacion Fondo de Presidencia/"/>
    </mc:Choice>
  </mc:AlternateContent>
  <xr:revisionPtr revIDLastSave="12" documentId="8_{2DC0FA4C-5415-44EE-8C5F-31197C5B3A8D}" xr6:coauthVersionLast="47" xr6:coauthVersionMax="47" xr10:uidLastSave="{4078ACB3-72E4-4C62-A5D3-C75F6B6B7C7E}"/>
  <bookViews>
    <workbookView xWindow="-108" yWindow="-108" windowWidth="23256" windowHeight="13176" tabRatio="911" xr2:uid="{00000000-000D-0000-FFFF-FFFF00000000}"/>
  </bookViews>
  <sheets>
    <sheet name="CANCHA PEÑON" sheetId="123" r:id="rId1"/>
  </sheets>
  <definedNames>
    <definedName name="_xlnm.Print_Area" localSheetId="0">'CANCHA PEÑON'!$A$1:$G$89</definedName>
    <definedName name="_xlnm.Print_Titles" localSheetId="0">'CANCHA PEÑON'!$1:$13</definedName>
  </definedNames>
  <calcPr calcId="191029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23" l="1"/>
  <c r="C100" i="123"/>
  <c r="C104" i="123"/>
  <c r="C99" i="123"/>
  <c r="F60" i="123"/>
  <c r="G61" i="123" s="1"/>
  <c r="F57" i="123"/>
  <c r="G58" i="123" s="1"/>
  <c r="F54" i="123"/>
  <c r="F53" i="123"/>
  <c r="F50" i="123"/>
  <c r="F49" i="123"/>
  <c r="F46" i="123"/>
  <c r="G47" i="123" s="1"/>
  <c r="F43" i="123"/>
  <c r="G44" i="123" s="1"/>
  <c r="F40" i="123"/>
  <c r="F39" i="123"/>
  <c r="F38" i="123"/>
  <c r="F35" i="123"/>
  <c r="F34" i="123"/>
  <c r="F31" i="123"/>
  <c r="F30" i="123"/>
  <c r="F29" i="123"/>
  <c r="F28" i="123"/>
  <c r="F27" i="123"/>
  <c r="F24" i="123"/>
  <c r="F23" i="123"/>
  <c r="F22" i="123"/>
  <c r="F20" i="123"/>
  <c r="F16" i="123"/>
  <c r="F17" i="123"/>
  <c r="F15" i="123"/>
  <c r="C21" i="123"/>
  <c r="F21" i="123" s="1"/>
  <c r="H105" i="123"/>
  <c r="G18" i="123" l="1"/>
  <c r="G36" i="123"/>
  <c r="G41" i="123"/>
  <c r="G25" i="123"/>
  <c r="G32" i="123"/>
  <c r="C105" i="123"/>
  <c r="G55" i="123"/>
  <c r="G51" i="123"/>
  <c r="H109" i="123"/>
  <c r="F108" i="123"/>
  <c r="F107" i="123"/>
  <c r="H110" i="123"/>
  <c r="G111" i="123"/>
  <c r="H111" i="123" s="1"/>
  <c r="G95" i="123"/>
  <c r="H95" i="123" s="1"/>
  <c r="I110" i="123" l="1"/>
  <c r="F106" i="123"/>
  <c r="G96" i="123"/>
  <c r="G97" i="123"/>
  <c r="G65" i="123" l="1"/>
  <c r="G71" i="123"/>
  <c r="G66" i="123"/>
  <c r="G69" i="123"/>
  <c r="G68" i="123"/>
  <c r="G67" i="123"/>
  <c r="G70" i="123" l="1"/>
  <c r="G72" i="123" l="1"/>
  <c r="G73" i="123" s="1"/>
  <c r="J75" i="123" l="1"/>
</calcChain>
</file>

<file path=xl/sharedStrings.xml><?xml version="1.0" encoding="utf-8"?>
<sst xmlns="http://schemas.openxmlformats.org/spreadsheetml/2006/main" count="96" uniqueCount="76">
  <si>
    <t>CANTIDAD</t>
  </si>
  <si>
    <t>M3</t>
  </si>
  <si>
    <t>M2</t>
  </si>
  <si>
    <t>UD</t>
  </si>
  <si>
    <t>P.A.</t>
  </si>
  <si>
    <t>No.</t>
  </si>
  <si>
    <t>ML</t>
  </si>
  <si>
    <t>VALOR</t>
  </si>
  <si>
    <t>REPUBLICA DOMINICANA</t>
  </si>
  <si>
    <t>MOVIMIENTO DE TIERRA</t>
  </si>
  <si>
    <t>SUB-TOTAL</t>
  </si>
  <si>
    <t>PARTIDA</t>
  </si>
  <si>
    <t>P.U.</t>
  </si>
  <si>
    <t>SUB-TOTAL GENERAL (RD$) :</t>
  </si>
  <si>
    <t xml:space="preserve">Más: </t>
  </si>
  <si>
    <t>Gastos Indirectos:</t>
  </si>
  <si>
    <t>DIRECCIÓN TÉCNICA:</t>
  </si>
  <si>
    <t>SEGUROS Y FIANZAS:</t>
  </si>
  <si>
    <t>GASTOS ADMINISTRATIVOS:</t>
  </si>
  <si>
    <t>TRANSPORTE:</t>
  </si>
  <si>
    <t>LEY 686:</t>
  </si>
  <si>
    <t>ITBIS, NORMA DGII 07-2007:</t>
  </si>
  <si>
    <t>CODIA:</t>
  </si>
  <si>
    <t>Total de Gastos Indirectos (RD$) :</t>
  </si>
  <si>
    <t xml:space="preserve">Preliminares </t>
  </si>
  <si>
    <t>TERMINACION DE SUPERFICIES</t>
  </si>
  <si>
    <t>INSTITUTO PARA EL DESARROLLO DEL SUROESTE</t>
  </si>
  <si>
    <t>INDESUR</t>
  </si>
  <si>
    <t>Director Ejecutivo Indesur.</t>
  </si>
  <si>
    <t>Revisado y Tramitado por :</t>
  </si>
  <si>
    <t>Preparado por:</t>
  </si>
  <si>
    <t>Ing. Andrys Yael Pineda Cuevas</t>
  </si>
  <si>
    <t>Encargado Departamento de Ingenieria</t>
  </si>
  <si>
    <t>Dr. Noel Octavio Subervi  Nin.</t>
  </si>
  <si>
    <r>
      <rPr>
        <b/>
        <sz val="14"/>
        <rFont val="Calibri"/>
        <family val="2"/>
        <scheme val="minor"/>
      </rPr>
      <t>PROYECTO :</t>
    </r>
    <r>
      <rPr>
        <sz val="14"/>
        <rFont val="Calibri"/>
        <family val="2"/>
        <scheme val="minor"/>
      </rPr>
      <t xml:space="preserve"> DEPORTE Y RECREACION </t>
    </r>
  </si>
  <si>
    <t>Limpieza del terreno</t>
  </si>
  <si>
    <t xml:space="preserve">Replanteo topografico </t>
  </si>
  <si>
    <t>Bote de material inservible</t>
  </si>
  <si>
    <t>Excavación Material en Zapatas de muros , Soporte de Tablero y Verja Perimetral</t>
  </si>
  <si>
    <t>Rellenos de material de mina para  reposicion para nivelacion de terreno.</t>
  </si>
  <si>
    <t>Relleno de material de mina para  reposicion compactado para conformar sub-rasante.</t>
  </si>
  <si>
    <t>Bote de Material Excavado + 25.00% desp.</t>
  </si>
  <si>
    <t>Preparacion de base en grava , esp = 5 cm</t>
  </si>
  <si>
    <t>HORMIGON ARMADO</t>
  </si>
  <si>
    <t>H.A. En Zapatas de Muros 0.45 x 0.15, 1:3:5 de 3/8" A 0.40 grado 40, LIG, Colocado con hormigon f'c = 210Kg/cm2 de arena y grava gruesa con lavado industrial.(En muro piso cancha y verja perimetral).</t>
  </si>
  <si>
    <t>H.A. En Zapatas de Columnas  1.70 x 0.40 x 0.50 1:3:5 de 3/8" A 0.25 grado 40, LIG, Colocado con hormigon f'c = 210Kg/cm2 de arena y grava gruesa con lavado industrial.</t>
  </si>
  <si>
    <t>H.A. Columnas,  (Soporte Tablero) , 0.30 m x 0.50 m @ 0.20m  x 0.30 m,  Colocado con hormigon  ´c = 210 kg/cm2 de arena y grava gruesa con lavado industrial.</t>
  </si>
  <si>
    <t>H.A. Viga de Amarre Perimetral A nivel de Piso 0.15 m x 0.20 m @ 0.40 ,  Colocado con hormigon  ´c = 210 kg/cm2 de arena y grava gruesa con lavado industrial.</t>
  </si>
  <si>
    <t>H.A. En Piso Frotado, e = 0.10 mts, Colocado con hormigon f´c = 210 kg/cm2 de arena y grava gruesa con lavado industrial con malla electrosoldada 0.10 x 0.10 mts. + 3.00% Desp.</t>
  </si>
  <si>
    <t>MURO DE BLOQUES</t>
  </si>
  <si>
    <t>Muro de Bloques 0.15 mts de espesor en gradas,  h = segun diseño.  Armadura de refuerzo fy = 4200 kg/cm2, mortero en junta 1:3, Ø3/8" a 0.80 mts, huecos llenos con hormigón f'c = 210 kgs/cm2, construidos según las normas y especificaciones estructurales detalladas.</t>
  </si>
  <si>
    <t>Empañete en Columnas, con mortero 1:4, Resistencia mortero 115 kg./cm2 , con acabado listo para pintar.</t>
  </si>
  <si>
    <t>Empañete en muros, con mortero 1:4, Resistencia mortero 115 kg./cm2 , con acabado listo para pintar.</t>
  </si>
  <si>
    <t>Cantos en General, con mortero 1:4, Resistencia mortero 115 kg./cm2, con acabado listo para pintar.</t>
  </si>
  <si>
    <t>PINTURA</t>
  </si>
  <si>
    <t>Pintura de Superficie de cancha , Columnas (Soporte de Tablero) y muros  perimetral .</t>
  </si>
  <si>
    <t>TABLEROS</t>
  </si>
  <si>
    <t>Suministro e instalación de tableros y Aros Pintados (Todo Costo).</t>
  </si>
  <si>
    <t>INSTALACION ELECTRICA</t>
  </si>
  <si>
    <t>Suministro e instalación de Poste de Luz, con 2 lampara tipo proyector  (Todo Costo).</t>
  </si>
  <si>
    <t>Suministro e instalación de Cajas de seguridad y Brakers 30 AMP, Incluye tendido electrico (Todo Costo).</t>
  </si>
  <si>
    <t>HORMIOGON SIMPLE</t>
  </si>
  <si>
    <t xml:space="preserve">H.S. En Aceras Frotadas,  Ancho Variado x 0.10 mts , Colocado con hormigon f´c = 210 kg/cm2 de arena y grava gruesa con lavado industrial.  </t>
  </si>
  <si>
    <t xml:space="preserve">H.S. En Conten Tipo telford,  Colocado con hormigon f´c = 210 kg/cm2 de arena y grava gruesa con lavado industrial  </t>
  </si>
  <si>
    <t xml:space="preserve">Unid. </t>
  </si>
  <si>
    <t>UNID.</t>
  </si>
  <si>
    <t>MALLAS CICLONICAS</t>
  </si>
  <si>
    <t>Malla Ciclonica</t>
  </si>
  <si>
    <t>MISCELANEOS</t>
  </si>
  <si>
    <t>Limpieza Final y Bote</t>
  </si>
  <si>
    <t xml:space="preserve"> TOTAL GENERAL  (RD$):</t>
  </si>
  <si>
    <r>
      <rPr>
        <b/>
        <sz val="14"/>
        <rFont val="Calibri"/>
        <family val="2"/>
        <scheme val="minor"/>
      </rPr>
      <t>PROYECTO :</t>
    </r>
    <r>
      <rPr>
        <sz val="14"/>
        <rFont val="Calibri"/>
        <family val="2"/>
        <scheme val="minor"/>
      </rPr>
      <t xml:space="preserve"> CONSTRUCCION DE CANCHA DE BALONCESTO MUNICIPAL </t>
    </r>
  </si>
  <si>
    <t>FECHA: 31/03/2025</t>
  </si>
  <si>
    <t>Muros block 0.15 M s/cruce 0 3/8" A 0.80 mts  B.N.P.  Armadura de refuerzo fy = 4200 kg/cm2, mortero en junta 1:3, Ø3/8" a 0.80 mts, huecos llenos con hormigón f'c = 210 kgs/cm2, construidos según las normas y especificaciones estructurales detalladas.</t>
  </si>
  <si>
    <r>
      <rPr>
        <b/>
        <sz val="14"/>
        <rFont val="Calibri"/>
        <family val="2"/>
        <scheme val="minor"/>
      </rPr>
      <t xml:space="preserve">UBICACION : </t>
    </r>
    <r>
      <rPr>
        <sz val="14"/>
        <rFont val="Calibri"/>
        <family val="2"/>
        <scheme val="minor"/>
      </rPr>
      <t>PROVINCIA BARAHONA.</t>
    </r>
  </si>
  <si>
    <t xml:space="preserve">LISTADO DE CANTIDADES DE EJECUCION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</si>
</sst>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.000_);_(* \(#,##0.000\);_(* &quot;-&quot;??_);_(@_)"/>
    <numFmt numFmtId="166" formatCode="_(* #,##0\ &quot;pta&quot;_);_(* \(#,##0\ &quot;pta&quot;\);_(* &quot;-&quot;??\ &quot;pta&quot;_);_(@_)"/>
    <numFmt numFmtId="167" formatCode="#.##0.00"/>
    <numFmt numFmtId="168" formatCode="_-* #,##0.00_-;\-* #,##0.00_-;_-* &quot;-&quot;??_-;_-@_-"/>
    <numFmt numFmtId="169" formatCode="_-* #,##0.00\ _€_-;\-* #,##0.00\ _€_-;_-* &quot;-&quot;??\ _€_-;_-@_-"/>
    <numFmt numFmtId="170" formatCode="#,##0.0"/>
    <numFmt numFmtId="171" formatCode="_-* #,##0.00\ _$_-;_-* #,##0.00\ _$\-;_-* &quot;-&quot;??\ _$_-;_-@_-"/>
    <numFmt numFmtId="172" formatCode="[$-409]d\-mmm\-yy;@"/>
    <numFmt numFmtId="173" formatCode="#,##0.0_ ;\-#,##0.0\ "/>
    <numFmt numFmtId="174" formatCode="0.0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name val="Times New Roman"/>
      <family val="1"/>
    </font>
    <font>
      <sz val="12"/>
      <name val="Calibri"/>
      <family val="2"/>
      <scheme val="minor"/>
    </font>
    <font>
      <sz val="12"/>
      <name val="TimesNewRomanPS"/>
    </font>
    <font>
      <b/>
      <sz val="15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TimesNewRomanPS"/>
    </font>
    <font>
      <b/>
      <sz val="12"/>
      <color indexed="8"/>
      <name val="TimesNewRomanPS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u/>
      <sz val="15"/>
      <color indexed="8"/>
      <name val="Times New Roman"/>
      <family val="1"/>
    </font>
    <font>
      <b/>
      <u/>
      <sz val="12"/>
      <color indexed="8"/>
      <name val="Calibri"/>
      <family val="2"/>
      <scheme val="minor"/>
    </font>
    <font>
      <u/>
      <sz val="12"/>
      <color indexed="8"/>
      <name val="Calibri"/>
      <family val="2"/>
      <scheme val="minor"/>
    </font>
    <font>
      <b/>
      <sz val="12"/>
      <name val="Times New Roman"/>
      <family val="1"/>
    </font>
    <font>
      <b/>
      <sz val="14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</borders>
  <cellStyleXfs count="52">
    <xf numFmtId="0" fontId="0" fillId="0" borderId="0"/>
    <xf numFmtId="165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5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26" fillId="4" borderId="0" applyNumberFormat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" fontId="31" fillId="0" borderId="0" applyNumberFormat="0"/>
    <xf numFmtId="43" fontId="3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43" fontId="0" fillId="0" borderId="0" xfId="2" applyFont="1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13" fillId="0" borderId="0" xfId="6" applyFont="1" applyAlignment="1" applyProtection="1">
      <alignment horizontal="center"/>
      <protection locked="0"/>
    </xf>
    <xf numFmtId="4" fontId="15" fillId="0" borderId="2" xfId="6" applyNumberFormat="1" applyFont="1" applyBorder="1" applyAlignment="1" applyProtection="1">
      <alignment vertical="center"/>
      <protection hidden="1"/>
    </xf>
    <xf numFmtId="0" fontId="14" fillId="0" borderId="0" xfId="6" applyFont="1" applyAlignment="1" applyProtection="1">
      <alignment horizontal="center"/>
      <protection hidden="1"/>
    </xf>
    <xf numFmtId="0" fontId="15" fillId="0" borderId="0" xfId="6" applyFont="1" applyAlignment="1" applyProtection="1">
      <alignment horizontal="center" vertical="center"/>
      <protection hidden="1"/>
    </xf>
    <xf numFmtId="172" fontId="16" fillId="2" borderId="0" xfId="6" applyNumberFormat="1" applyFont="1" applyFill="1" applyAlignment="1" applyProtection="1">
      <alignment horizontal="right"/>
      <protection hidden="1"/>
    </xf>
    <xf numFmtId="172" fontId="16" fillId="0" borderId="0" xfId="6" applyNumberFormat="1" applyFont="1" applyAlignment="1" applyProtection="1">
      <alignment horizontal="right"/>
      <protection hidden="1"/>
    </xf>
    <xf numFmtId="172" fontId="17" fillId="0" borderId="1" xfId="6" applyNumberFormat="1" applyFont="1" applyBorder="1" applyAlignment="1" applyProtection="1">
      <alignment horizontal="right"/>
      <protection hidden="1"/>
    </xf>
    <xf numFmtId="0" fontId="0" fillId="2" borderId="0" xfId="0" applyFill="1"/>
    <xf numFmtId="4" fontId="6" fillId="0" borderId="4" xfId="6" applyNumberFormat="1" applyBorder="1" applyAlignment="1" applyProtection="1">
      <alignment vertical="center"/>
      <protection hidden="1"/>
    </xf>
    <xf numFmtId="39" fontId="20" fillId="0" borderId="10" xfId="39" applyNumberFormat="1" applyFont="1" applyBorder="1" applyAlignment="1" applyProtection="1">
      <alignment horizontal="right" wrapText="1"/>
      <protection locked="0"/>
    </xf>
    <xf numFmtId="173" fontId="0" fillId="0" borderId="0" xfId="0" applyNumberFormat="1" applyProtection="1">
      <protection locked="0"/>
    </xf>
    <xf numFmtId="4" fontId="21" fillId="0" borderId="2" xfId="6" applyNumberFormat="1" applyFont="1" applyBorder="1" applyAlignment="1" applyProtection="1">
      <alignment horizontal="center" vertical="center"/>
      <protection hidden="1"/>
    </xf>
    <xf numFmtId="0" fontId="14" fillId="0" borderId="0" xfId="6" applyFont="1" applyAlignment="1" applyProtection="1">
      <alignment horizontal="centerContinuous"/>
      <protection hidden="1"/>
    </xf>
    <xf numFmtId="0" fontId="22" fillId="0" borderId="0" xfId="6" applyFont="1" applyAlignment="1" applyProtection="1">
      <alignment horizontal="center" vertical="center"/>
      <protection hidden="1"/>
    </xf>
    <xf numFmtId="0" fontId="22" fillId="0" borderId="0" xfId="6" applyFont="1" applyAlignment="1" applyProtection="1">
      <alignment horizontal="left" vertical="center"/>
      <protection hidden="1"/>
    </xf>
    <xf numFmtId="0" fontId="17" fillId="2" borderId="0" xfId="6" applyFont="1" applyFill="1" applyAlignment="1" applyProtection="1">
      <alignment horizontal="right"/>
      <protection hidden="1"/>
    </xf>
    <xf numFmtId="4" fontId="14" fillId="0" borderId="0" xfId="6" applyNumberFormat="1" applyFont="1" applyAlignment="1" applyProtection="1">
      <alignment horizontal="right"/>
      <protection hidden="1"/>
    </xf>
    <xf numFmtId="4" fontId="14" fillId="0" borderId="1" xfId="6" applyNumberFormat="1" applyFont="1" applyBorder="1" applyAlignment="1" applyProtection="1">
      <alignment horizontal="fill"/>
      <protection locked="0"/>
    </xf>
    <xf numFmtId="0" fontId="14" fillId="2" borderId="0" xfId="6" applyFont="1" applyFill="1" applyAlignment="1" applyProtection="1">
      <alignment horizontal="right"/>
      <protection hidden="1"/>
    </xf>
    <xf numFmtId="4" fontId="17" fillId="0" borderId="0" xfId="6" applyNumberFormat="1" applyFont="1" applyAlignment="1" applyProtection="1">
      <alignment horizontal="right"/>
      <protection hidden="1"/>
    </xf>
    <xf numFmtId="4" fontId="17" fillId="0" borderId="1" xfId="6" applyNumberFormat="1" applyFont="1" applyBorder="1" applyProtection="1">
      <protection locked="0"/>
    </xf>
    <xf numFmtId="0" fontId="14" fillId="0" borderId="0" xfId="6" applyFont="1" applyAlignment="1" applyProtection="1">
      <alignment vertical="center"/>
      <protection hidden="1"/>
    </xf>
    <xf numFmtId="0" fontId="14" fillId="2" borderId="0" xfId="6" applyFont="1" applyFill="1" applyProtection="1">
      <protection hidden="1"/>
    </xf>
    <xf numFmtId="4" fontId="14" fillId="0" borderId="0" xfId="6" applyNumberFormat="1" applyFont="1" applyProtection="1">
      <protection hidden="1"/>
    </xf>
    <xf numFmtId="0" fontId="23" fillId="0" borderId="0" xfId="6" applyFont="1" applyAlignment="1" applyProtection="1">
      <alignment horizontal="center" vertical="center"/>
      <protection hidden="1"/>
    </xf>
    <xf numFmtId="0" fontId="17" fillId="0" borderId="0" xfId="6" applyFont="1" applyAlignment="1" applyProtection="1">
      <alignment horizontal="left"/>
      <protection hidden="1"/>
    </xf>
    <xf numFmtId="0" fontId="17" fillId="0" borderId="0" xfId="6" applyFont="1" applyAlignment="1" applyProtection="1">
      <alignment horizontal="right"/>
      <protection hidden="1"/>
    </xf>
    <xf numFmtId="4" fontId="17" fillId="0" borderId="1" xfId="6" applyNumberFormat="1" applyFont="1" applyBorder="1" applyAlignment="1" applyProtection="1">
      <alignment horizontal="right"/>
      <protection locked="0"/>
    </xf>
    <xf numFmtId="4" fontId="10" fillId="0" borderId="11" xfId="6" applyNumberFormat="1" applyFont="1" applyBorder="1" applyAlignment="1" applyProtection="1">
      <alignment horizontal="center" vertical="center"/>
      <protection hidden="1"/>
    </xf>
    <xf numFmtId="4" fontId="0" fillId="0" borderId="0" xfId="0" applyNumberFormat="1" applyProtection="1">
      <protection locked="0"/>
    </xf>
    <xf numFmtId="4" fontId="10" fillId="0" borderId="0" xfId="6" applyNumberFormat="1" applyFont="1" applyAlignment="1" applyProtection="1">
      <alignment horizontal="center" vertical="center"/>
      <protection locked="0"/>
    </xf>
    <xf numFmtId="0" fontId="11" fillId="0" borderId="0" xfId="6" applyFont="1" applyProtection="1">
      <protection locked="0"/>
    </xf>
    <xf numFmtId="0" fontId="24" fillId="0" borderId="0" xfId="6" applyFont="1" applyAlignment="1" applyProtection="1">
      <alignment horizontal="center" vertical="center"/>
      <protection locked="0"/>
    </xf>
    <xf numFmtId="4" fontId="25" fillId="0" borderId="0" xfId="41" applyNumberFormat="1" applyFont="1" applyProtection="1">
      <protection locked="0"/>
    </xf>
    <xf numFmtId="0" fontId="0" fillId="0" borderId="0" xfId="0" applyAlignment="1">
      <alignment horizontal="center" vertical="center"/>
    </xf>
    <xf numFmtId="43" fontId="0" fillId="0" borderId="0" xfId="2" applyFont="1" applyProtection="1">
      <protection locked="0"/>
    </xf>
    <xf numFmtId="0" fontId="18" fillId="0" borderId="0" xfId="6" applyFont="1" applyProtection="1">
      <protection locked="0"/>
    </xf>
    <xf numFmtId="44" fontId="25" fillId="0" borderId="13" xfId="5" applyFont="1" applyBorder="1" applyProtection="1">
      <protection locked="0"/>
    </xf>
    <xf numFmtId="4" fontId="11" fillId="0" borderId="6" xfId="6" applyNumberFormat="1" applyFont="1" applyBorder="1" applyAlignment="1" applyProtection="1">
      <alignment horizontal="center" vertical="center"/>
      <protection hidden="1"/>
    </xf>
    <xf numFmtId="0" fontId="11" fillId="0" borderId="7" xfId="6" applyFont="1" applyBorder="1" applyAlignment="1" applyProtection="1">
      <alignment horizontal="left" wrapText="1"/>
      <protection hidden="1"/>
    </xf>
    <xf numFmtId="4" fontId="11" fillId="0" borderId="7" xfId="0" applyNumberFormat="1" applyFont="1" applyBorder="1" applyAlignment="1" applyProtection="1">
      <alignment horizontal="right"/>
      <protection hidden="1"/>
    </xf>
    <xf numFmtId="0" fontId="11" fillId="0" borderId="7" xfId="39" applyFont="1" applyBorder="1" applyAlignment="1" applyProtection="1">
      <alignment horizontal="center"/>
      <protection hidden="1"/>
    </xf>
    <xf numFmtId="4" fontId="11" fillId="0" borderId="7" xfId="0" applyNumberFormat="1" applyFont="1" applyBorder="1" applyAlignment="1" applyProtection="1">
      <alignment horizontal="right" vertical="center"/>
      <protection locked="0" hidden="1"/>
    </xf>
    <xf numFmtId="43" fontId="18" fillId="0" borderId="8" xfId="40" applyFont="1" applyBorder="1" applyProtection="1">
      <protection locked="0"/>
    </xf>
    <xf numFmtId="0" fontId="18" fillId="0" borderId="7" xfId="6" applyFont="1" applyBorder="1" applyAlignment="1" applyProtection="1">
      <alignment horizontal="left" wrapText="1"/>
      <protection hidden="1"/>
    </xf>
    <xf numFmtId="170" fontId="11" fillId="0" borderId="6" xfId="6" applyNumberFormat="1" applyFont="1" applyBorder="1" applyAlignment="1" applyProtection="1">
      <alignment horizontal="center" vertical="center"/>
      <protection hidden="1"/>
    </xf>
    <xf numFmtId="0" fontId="11" fillId="0" borderId="7" xfId="6" applyFont="1" applyBorder="1" applyAlignment="1" applyProtection="1">
      <alignment horizontal="left" vertical="center" wrapText="1"/>
      <protection hidden="1"/>
    </xf>
    <xf numFmtId="4" fontId="11" fillId="0" borderId="7" xfId="0" applyNumberFormat="1" applyFont="1" applyBorder="1" applyAlignment="1" applyProtection="1">
      <alignment horizontal="right" vertical="center"/>
      <protection hidden="1"/>
    </xf>
    <xf numFmtId="4" fontId="27" fillId="0" borderId="7" xfId="43" applyNumberFormat="1" applyFont="1" applyFill="1" applyBorder="1" applyAlignment="1" applyProtection="1">
      <alignment horizontal="right" vertical="center"/>
      <protection locked="0" hidden="1"/>
    </xf>
    <xf numFmtId="3" fontId="18" fillId="0" borderId="6" xfId="6" applyNumberFormat="1" applyFont="1" applyBorder="1" applyAlignment="1" applyProtection="1">
      <alignment horizontal="center" vertical="center"/>
      <protection hidden="1"/>
    </xf>
    <xf numFmtId="0" fontId="30" fillId="0" borderId="0" xfId="0" applyFont="1"/>
    <xf numFmtId="4" fontId="29" fillId="3" borderId="4" xfId="0" applyNumberFormat="1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43" fontId="29" fillId="3" borderId="9" xfId="2" applyFont="1" applyFill="1" applyBorder="1" applyAlignment="1">
      <alignment horizontal="center" vertical="center"/>
    </xf>
    <xf numFmtId="43" fontId="29" fillId="3" borderId="5" xfId="2" applyFont="1" applyFill="1" applyBorder="1" applyAlignment="1">
      <alignment horizontal="center" vertical="center"/>
    </xf>
    <xf numFmtId="43" fontId="29" fillId="3" borderId="5" xfId="2" applyFont="1" applyFill="1" applyBorder="1" applyAlignment="1">
      <alignment horizontal="center" vertical="center" wrapText="1"/>
    </xf>
    <xf numFmtId="43" fontId="29" fillId="3" borderId="9" xfId="2" applyFont="1" applyFill="1" applyBorder="1" applyAlignment="1">
      <alignment horizontal="center" vertical="center" wrapText="1"/>
    </xf>
    <xf numFmtId="10" fontId="17" fillId="0" borderId="0" xfId="9" applyNumberFormat="1" applyFont="1" applyAlignment="1" applyProtection="1">
      <alignment horizontal="center" vertical="center"/>
      <protection hidden="1"/>
    </xf>
    <xf numFmtId="43" fontId="30" fillId="0" borderId="0" xfId="2" applyFont="1"/>
    <xf numFmtId="43" fontId="0" fillId="0" borderId="0" xfId="0" applyNumberFormat="1"/>
    <xf numFmtId="43" fontId="11" fillId="0" borderId="1" xfId="2" applyFont="1" applyBorder="1" applyAlignment="1" applyProtection="1">
      <alignment horizontal="right"/>
      <protection locked="0"/>
    </xf>
    <xf numFmtId="10" fontId="0" fillId="0" borderId="0" xfId="9" applyNumberFormat="1" applyFont="1"/>
    <xf numFmtId="4" fontId="32" fillId="0" borderId="7" xfId="0" applyNumberFormat="1" applyFont="1" applyBorder="1" applyAlignment="1" applyProtection="1">
      <alignment horizontal="right" vertical="center"/>
      <protection hidden="1"/>
    </xf>
    <xf numFmtId="0" fontId="18" fillId="0" borderId="7" xfId="6" applyFont="1" applyBorder="1" applyAlignment="1" applyProtection="1">
      <alignment horizontal="left" vertical="center" wrapText="1"/>
      <protection hidden="1"/>
    </xf>
    <xf numFmtId="43" fontId="0" fillId="0" borderId="0" xfId="2" applyFont="1" applyAlignment="1">
      <alignment vertical="center"/>
    </xf>
    <xf numFmtId="4" fontId="11" fillId="0" borderId="7" xfId="0" applyNumberFormat="1" applyFont="1" applyBorder="1" applyAlignment="1" applyProtection="1">
      <alignment horizontal="center" vertical="center"/>
      <protection hidden="1"/>
    </xf>
    <xf numFmtId="0" fontId="19" fillId="0" borderId="9" xfId="6" applyFont="1" applyBorder="1" applyAlignment="1" applyProtection="1">
      <alignment horizontal="center" vertical="center"/>
      <protection hidden="1"/>
    </xf>
    <xf numFmtId="0" fontId="19" fillId="0" borderId="3" xfId="6" applyFont="1" applyBorder="1" applyAlignment="1" applyProtection="1">
      <alignment horizontal="center" vertical="center"/>
      <protection hidden="1"/>
    </xf>
    <xf numFmtId="0" fontId="25" fillId="0" borderId="12" xfId="6" applyFont="1" applyBorder="1" applyAlignment="1" applyProtection="1">
      <alignment horizontal="center"/>
      <protection hidden="1"/>
    </xf>
    <xf numFmtId="0" fontId="13" fillId="0" borderId="0" xfId="6" applyFont="1" applyAlignment="1" applyProtection="1">
      <alignment horizontal="center"/>
      <protection locked="0"/>
    </xf>
    <xf numFmtId="0" fontId="28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</cellXfs>
  <cellStyles count="52">
    <cellStyle name="Bueno" xfId="43" builtinId="26"/>
    <cellStyle name="Comma 2" xfId="27" xr:uid="{00000000-0005-0000-0000-000001000000}"/>
    <cellStyle name="Comma 2 2" xfId="28" xr:uid="{00000000-0005-0000-0000-000002000000}"/>
    <cellStyle name="Comma 2 2 2" xfId="24" xr:uid="{00000000-0005-0000-0000-000003000000}"/>
    <cellStyle name="Currency 2" xfId="1" xr:uid="{00000000-0005-0000-0000-000004000000}"/>
    <cellStyle name="Currency_Sheet1" xfId="16" xr:uid="{00000000-0005-0000-0000-000005000000}"/>
    <cellStyle name="Millares" xfId="2" builtinId="3"/>
    <cellStyle name="Millares [0] 2" xfId="29" xr:uid="{00000000-0005-0000-0000-000007000000}"/>
    <cellStyle name="Millares 10 2" xfId="3" xr:uid="{00000000-0005-0000-0000-000008000000}"/>
    <cellStyle name="Millares 10 2 2" xfId="14" xr:uid="{00000000-0005-0000-0000-000009000000}"/>
    <cellStyle name="Millares 11" xfId="49" xr:uid="{00000000-0005-0000-0000-00000A000000}"/>
    <cellStyle name="Millares 13" xfId="21" xr:uid="{00000000-0005-0000-0000-00000B000000}"/>
    <cellStyle name="Millares 17" xfId="20" xr:uid="{00000000-0005-0000-0000-00000C000000}"/>
    <cellStyle name="Millares 19" xfId="4" xr:uid="{00000000-0005-0000-0000-00000D000000}"/>
    <cellStyle name="Millares 2" xfId="40" xr:uid="{00000000-0005-0000-0000-00000E000000}"/>
    <cellStyle name="Millares 2 2 2" xfId="30" xr:uid="{00000000-0005-0000-0000-00000F000000}"/>
    <cellStyle name="Millares 2 2 3" xfId="15" xr:uid="{00000000-0005-0000-0000-000010000000}"/>
    <cellStyle name="Millares 25" xfId="23" xr:uid="{00000000-0005-0000-0000-000011000000}"/>
    <cellStyle name="Millares 3 2" xfId="31" xr:uid="{00000000-0005-0000-0000-000012000000}"/>
    <cellStyle name="Millares 3 2 2" xfId="18" xr:uid="{00000000-0005-0000-0000-000013000000}"/>
    <cellStyle name="Millares 5" xfId="46" xr:uid="{00000000-0005-0000-0000-000014000000}"/>
    <cellStyle name="Millares 9" xfId="32" xr:uid="{00000000-0005-0000-0000-000015000000}"/>
    <cellStyle name="Moneda" xfId="5" builtinId="4"/>
    <cellStyle name="Moneda 2" xfId="41" xr:uid="{00000000-0005-0000-0000-000017000000}"/>
    <cellStyle name="Moneda 2 2" xfId="33" xr:uid="{00000000-0005-0000-0000-000018000000}"/>
    <cellStyle name="Moneda 2 2 2" xfId="34" xr:uid="{00000000-0005-0000-0000-000019000000}"/>
    <cellStyle name="Moneda 4" xfId="42" xr:uid="{00000000-0005-0000-0000-00001A000000}"/>
    <cellStyle name="Moneda 7" xfId="45" xr:uid="{00000000-0005-0000-0000-00001B000000}"/>
    <cellStyle name="Moneda 7 2" xfId="11" xr:uid="{00000000-0005-0000-0000-00001C000000}"/>
    <cellStyle name="Normal" xfId="0" builtinId="0"/>
    <cellStyle name="Normal 10 2" xfId="13" xr:uid="{00000000-0005-0000-0000-00001E000000}"/>
    <cellStyle name="Normal 2" xfId="6" xr:uid="{00000000-0005-0000-0000-00001F000000}"/>
    <cellStyle name="Normal 2 2" xfId="35" xr:uid="{00000000-0005-0000-0000-000020000000}"/>
    <cellStyle name="Normal 2 2 2" xfId="19" xr:uid="{00000000-0005-0000-0000-000021000000}"/>
    <cellStyle name="Normal 2 3_Presupuesto Construccion Parqueo edificio comedor UASD, JULIO 2011" xfId="17" xr:uid="{00000000-0005-0000-0000-000022000000}"/>
    <cellStyle name="Normal 2 4" xfId="48" xr:uid="{00000000-0005-0000-0000-000023000000}"/>
    <cellStyle name="Normal 2 5" xfId="44" xr:uid="{00000000-0005-0000-0000-000024000000}"/>
    <cellStyle name="Normal 3" xfId="22" xr:uid="{00000000-0005-0000-0000-000025000000}"/>
    <cellStyle name="Normal 3 10" xfId="25" xr:uid="{00000000-0005-0000-0000-000026000000}"/>
    <cellStyle name="Normal 3 3 2" xfId="36" xr:uid="{00000000-0005-0000-0000-000027000000}"/>
    <cellStyle name="Normal 3 4" xfId="37" xr:uid="{00000000-0005-0000-0000-000028000000}"/>
    <cellStyle name="Normal 3_PRESUPTO CALLES DEL MUNIC. DE GUERRA" xfId="12" xr:uid="{00000000-0005-0000-0000-000029000000}"/>
    <cellStyle name="Normal 37" xfId="26" xr:uid="{00000000-0005-0000-0000-00002A000000}"/>
    <cellStyle name="Normal 5 2" xfId="7" xr:uid="{00000000-0005-0000-0000-00002B000000}"/>
    <cellStyle name="Normal 5 4" xfId="47" xr:uid="{00000000-0005-0000-0000-00002C000000}"/>
    <cellStyle name="Normal 7" xfId="50" xr:uid="{00000000-0005-0000-0000-00002D000000}"/>
    <cellStyle name="Normal_Hoja1" xfId="39" xr:uid="{00000000-0005-0000-0000-00002E000000}"/>
    <cellStyle name="Percent 2" xfId="8" xr:uid="{00000000-0005-0000-0000-00002F000000}"/>
    <cellStyle name="Porcentaje" xfId="9" builtinId="5"/>
    <cellStyle name="Porcentual 2 2" xfId="10" xr:uid="{00000000-0005-0000-0000-000031000000}"/>
    <cellStyle name="Porcentual 2 2 2" xfId="38" xr:uid="{00000000-0005-0000-0000-000032000000}"/>
    <cellStyle name="Porcentual 5" xfId="51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79512</xdr:colOff>
      <xdr:row>3</xdr:row>
      <xdr:rowOff>23191</xdr:rowOff>
    </xdr:from>
    <xdr:to>
      <xdr:col>2</xdr:col>
      <xdr:colOff>861391</xdr:colOff>
      <xdr:row>5</xdr:row>
      <xdr:rowOff>225285</xdr:rowOff>
    </xdr:to>
    <xdr:pic>
      <xdr:nvPicPr>
        <xdr:cNvPr id="2" name="Imagen 1" descr="http://indesur.gob.do/wp-content/uploads/2018/07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0086" y="778565"/>
          <a:ext cx="781879" cy="7056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tabSelected="1" view="pageBreakPreview" topLeftCell="A58" zoomScale="115" zoomScaleNormal="100" zoomScaleSheetLayoutView="115" workbookViewId="0">
      <selection activeCell="F66" sqref="F66"/>
    </sheetView>
  </sheetViews>
  <sheetFormatPr baseColWidth="10" defaultRowHeight="13.2"/>
  <cols>
    <col min="1" max="1" width="7.44140625" customWidth="1"/>
    <col min="2" max="2" width="54.6640625" customWidth="1"/>
    <col min="3" max="3" width="16" style="2" bestFit="1" customWidth="1"/>
    <col min="4" max="4" width="9.44140625" style="38" customWidth="1"/>
    <col min="5" max="5" width="15.5546875" style="11" customWidth="1"/>
    <col min="6" max="6" width="14.6640625" customWidth="1"/>
    <col min="7" max="7" width="20.33203125" customWidth="1"/>
    <col min="8" max="8" width="18.5546875" customWidth="1"/>
    <col min="9" max="9" width="13.88671875" style="1" bestFit="1" customWidth="1"/>
    <col min="10" max="10" width="13.88671875" bestFit="1" customWidth="1"/>
    <col min="218" max="218" width="3.6640625" customWidth="1"/>
    <col min="219" max="219" width="7.44140625" customWidth="1"/>
    <col min="220" max="220" width="58.109375" customWidth="1"/>
    <col min="221" max="221" width="11.33203125" customWidth="1"/>
    <col min="222" max="222" width="9.44140625" customWidth="1"/>
    <col min="223" max="223" width="16" customWidth="1"/>
    <col min="224" max="224" width="16.5546875" customWidth="1"/>
    <col min="225" max="225" width="19.44140625" customWidth="1"/>
    <col min="226" max="226" width="18.5546875" customWidth="1"/>
    <col min="474" max="474" width="3.6640625" customWidth="1"/>
    <col min="475" max="475" width="7.44140625" customWidth="1"/>
    <col min="476" max="476" width="58.109375" customWidth="1"/>
    <col min="477" max="477" width="11.33203125" customWidth="1"/>
    <col min="478" max="478" width="9.44140625" customWidth="1"/>
    <col min="479" max="479" width="16" customWidth="1"/>
    <col min="480" max="480" width="16.5546875" customWidth="1"/>
    <col min="481" max="481" width="19.44140625" customWidth="1"/>
    <col min="482" max="482" width="18.5546875" customWidth="1"/>
    <col min="730" max="730" width="3.6640625" customWidth="1"/>
    <col min="731" max="731" width="7.44140625" customWidth="1"/>
    <col min="732" max="732" width="58.109375" customWidth="1"/>
    <col min="733" max="733" width="11.33203125" customWidth="1"/>
    <col min="734" max="734" width="9.44140625" customWidth="1"/>
    <col min="735" max="735" width="16" customWidth="1"/>
    <col min="736" max="736" width="16.5546875" customWidth="1"/>
    <col min="737" max="737" width="19.44140625" customWidth="1"/>
    <col min="738" max="738" width="18.5546875" customWidth="1"/>
    <col min="986" max="986" width="3.6640625" customWidth="1"/>
    <col min="987" max="987" width="7.44140625" customWidth="1"/>
    <col min="988" max="988" width="58.109375" customWidth="1"/>
    <col min="989" max="989" width="11.33203125" customWidth="1"/>
    <col min="990" max="990" width="9.44140625" customWidth="1"/>
    <col min="991" max="991" width="16" customWidth="1"/>
    <col min="992" max="992" width="16.5546875" customWidth="1"/>
    <col min="993" max="993" width="19.44140625" customWidth="1"/>
    <col min="994" max="994" width="18.5546875" customWidth="1"/>
    <col min="1242" max="1242" width="3.6640625" customWidth="1"/>
    <col min="1243" max="1243" width="7.44140625" customWidth="1"/>
    <col min="1244" max="1244" width="58.109375" customWidth="1"/>
    <col min="1245" max="1245" width="11.33203125" customWidth="1"/>
    <col min="1246" max="1246" width="9.44140625" customWidth="1"/>
    <col min="1247" max="1247" width="16" customWidth="1"/>
    <col min="1248" max="1248" width="16.5546875" customWidth="1"/>
    <col min="1249" max="1249" width="19.44140625" customWidth="1"/>
    <col min="1250" max="1250" width="18.5546875" customWidth="1"/>
    <col min="1498" max="1498" width="3.6640625" customWidth="1"/>
    <col min="1499" max="1499" width="7.44140625" customWidth="1"/>
    <col min="1500" max="1500" width="58.109375" customWidth="1"/>
    <col min="1501" max="1501" width="11.33203125" customWidth="1"/>
    <col min="1502" max="1502" width="9.44140625" customWidth="1"/>
    <col min="1503" max="1503" width="16" customWidth="1"/>
    <col min="1504" max="1504" width="16.5546875" customWidth="1"/>
    <col min="1505" max="1505" width="19.44140625" customWidth="1"/>
    <col min="1506" max="1506" width="18.5546875" customWidth="1"/>
    <col min="1754" max="1754" width="3.6640625" customWidth="1"/>
    <col min="1755" max="1755" width="7.44140625" customWidth="1"/>
    <col min="1756" max="1756" width="58.109375" customWidth="1"/>
    <col min="1757" max="1757" width="11.33203125" customWidth="1"/>
    <col min="1758" max="1758" width="9.44140625" customWidth="1"/>
    <col min="1759" max="1759" width="16" customWidth="1"/>
    <col min="1760" max="1760" width="16.5546875" customWidth="1"/>
    <col min="1761" max="1761" width="19.44140625" customWidth="1"/>
    <col min="1762" max="1762" width="18.5546875" customWidth="1"/>
    <col min="2010" max="2010" width="3.6640625" customWidth="1"/>
    <col min="2011" max="2011" width="7.44140625" customWidth="1"/>
    <col min="2012" max="2012" width="58.109375" customWidth="1"/>
    <col min="2013" max="2013" width="11.33203125" customWidth="1"/>
    <col min="2014" max="2014" width="9.44140625" customWidth="1"/>
    <col min="2015" max="2015" width="16" customWidth="1"/>
    <col min="2016" max="2016" width="16.5546875" customWidth="1"/>
    <col min="2017" max="2017" width="19.44140625" customWidth="1"/>
    <col min="2018" max="2018" width="18.5546875" customWidth="1"/>
    <col min="2266" max="2266" width="3.6640625" customWidth="1"/>
    <col min="2267" max="2267" width="7.44140625" customWidth="1"/>
    <col min="2268" max="2268" width="58.109375" customWidth="1"/>
    <col min="2269" max="2269" width="11.33203125" customWidth="1"/>
    <col min="2270" max="2270" width="9.44140625" customWidth="1"/>
    <col min="2271" max="2271" width="16" customWidth="1"/>
    <col min="2272" max="2272" width="16.5546875" customWidth="1"/>
    <col min="2273" max="2273" width="19.44140625" customWidth="1"/>
    <col min="2274" max="2274" width="18.5546875" customWidth="1"/>
    <col min="2522" max="2522" width="3.6640625" customWidth="1"/>
    <col min="2523" max="2523" width="7.44140625" customWidth="1"/>
    <col min="2524" max="2524" width="58.109375" customWidth="1"/>
    <col min="2525" max="2525" width="11.33203125" customWidth="1"/>
    <col min="2526" max="2526" width="9.44140625" customWidth="1"/>
    <col min="2527" max="2527" width="16" customWidth="1"/>
    <col min="2528" max="2528" width="16.5546875" customWidth="1"/>
    <col min="2529" max="2529" width="19.44140625" customWidth="1"/>
    <col min="2530" max="2530" width="18.5546875" customWidth="1"/>
    <col min="2778" max="2778" width="3.6640625" customWidth="1"/>
    <col min="2779" max="2779" width="7.44140625" customWidth="1"/>
    <col min="2780" max="2780" width="58.109375" customWidth="1"/>
    <col min="2781" max="2781" width="11.33203125" customWidth="1"/>
    <col min="2782" max="2782" width="9.44140625" customWidth="1"/>
    <col min="2783" max="2783" width="16" customWidth="1"/>
    <col min="2784" max="2784" width="16.5546875" customWidth="1"/>
    <col min="2785" max="2785" width="19.44140625" customWidth="1"/>
    <col min="2786" max="2786" width="18.5546875" customWidth="1"/>
    <col min="3034" max="3034" width="3.6640625" customWidth="1"/>
    <col min="3035" max="3035" width="7.44140625" customWidth="1"/>
    <col min="3036" max="3036" width="58.109375" customWidth="1"/>
    <col min="3037" max="3037" width="11.33203125" customWidth="1"/>
    <col min="3038" max="3038" width="9.44140625" customWidth="1"/>
    <col min="3039" max="3039" width="16" customWidth="1"/>
    <col min="3040" max="3040" width="16.5546875" customWidth="1"/>
    <col min="3041" max="3041" width="19.44140625" customWidth="1"/>
    <col min="3042" max="3042" width="18.5546875" customWidth="1"/>
    <col min="3290" max="3290" width="3.6640625" customWidth="1"/>
    <col min="3291" max="3291" width="7.44140625" customWidth="1"/>
    <col min="3292" max="3292" width="58.109375" customWidth="1"/>
    <col min="3293" max="3293" width="11.33203125" customWidth="1"/>
    <col min="3294" max="3294" width="9.44140625" customWidth="1"/>
    <col min="3295" max="3295" width="16" customWidth="1"/>
    <col min="3296" max="3296" width="16.5546875" customWidth="1"/>
    <col min="3297" max="3297" width="19.44140625" customWidth="1"/>
    <col min="3298" max="3298" width="18.5546875" customWidth="1"/>
    <col min="3546" max="3546" width="3.6640625" customWidth="1"/>
    <col min="3547" max="3547" width="7.44140625" customWidth="1"/>
    <col min="3548" max="3548" width="58.109375" customWidth="1"/>
    <col min="3549" max="3549" width="11.33203125" customWidth="1"/>
    <col min="3550" max="3550" width="9.44140625" customWidth="1"/>
    <col min="3551" max="3551" width="16" customWidth="1"/>
    <col min="3552" max="3552" width="16.5546875" customWidth="1"/>
    <col min="3553" max="3553" width="19.44140625" customWidth="1"/>
    <col min="3554" max="3554" width="18.5546875" customWidth="1"/>
    <col min="3802" max="3802" width="3.6640625" customWidth="1"/>
    <col min="3803" max="3803" width="7.44140625" customWidth="1"/>
    <col min="3804" max="3804" width="58.109375" customWidth="1"/>
    <col min="3805" max="3805" width="11.33203125" customWidth="1"/>
    <col min="3806" max="3806" width="9.44140625" customWidth="1"/>
    <col min="3807" max="3807" width="16" customWidth="1"/>
    <col min="3808" max="3808" width="16.5546875" customWidth="1"/>
    <col min="3809" max="3809" width="19.44140625" customWidth="1"/>
    <col min="3810" max="3810" width="18.5546875" customWidth="1"/>
    <col min="4058" max="4058" width="3.6640625" customWidth="1"/>
    <col min="4059" max="4059" width="7.44140625" customWidth="1"/>
    <col min="4060" max="4060" width="58.109375" customWidth="1"/>
    <col min="4061" max="4061" width="11.33203125" customWidth="1"/>
    <col min="4062" max="4062" width="9.44140625" customWidth="1"/>
    <col min="4063" max="4063" width="16" customWidth="1"/>
    <col min="4064" max="4064" width="16.5546875" customWidth="1"/>
    <col min="4065" max="4065" width="19.44140625" customWidth="1"/>
    <col min="4066" max="4066" width="18.5546875" customWidth="1"/>
    <col min="4314" max="4314" width="3.6640625" customWidth="1"/>
    <col min="4315" max="4315" width="7.44140625" customWidth="1"/>
    <col min="4316" max="4316" width="58.109375" customWidth="1"/>
    <col min="4317" max="4317" width="11.33203125" customWidth="1"/>
    <col min="4318" max="4318" width="9.44140625" customWidth="1"/>
    <col min="4319" max="4319" width="16" customWidth="1"/>
    <col min="4320" max="4320" width="16.5546875" customWidth="1"/>
    <col min="4321" max="4321" width="19.44140625" customWidth="1"/>
    <col min="4322" max="4322" width="18.5546875" customWidth="1"/>
    <col min="4570" max="4570" width="3.6640625" customWidth="1"/>
    <col min="4571" max="4571" width="7.44140625" customWidth="1"/>
    <col min="4572" max="4572" width="58.109375" customWidth="1"/>
    <col min="4573" max="4573" width="11.33203125" customWidth="1"/>
    <col min="4574" max="4574" width="9.44140625" customWidth="1"/>
    <col min="4575" max="4575" width="16" customWidth="1"/>
    <col min="4576" max="4576" width="16.5546875" customWidth="1"/>
    <col min="4577" max="4577" width="19.44140625" customWidth="1"/>
    <col min="4578" max="4578" width="18.5546875" customWidth="1"/>
    <col min="4826" max="4826" width="3.6640625" customWidth="1"/>
    <col min="4827" max="4827" width="7.44140625" customWidth="1"/>
    <col min="4828" max="4828" width="58.109375" customWidth="1"/>
    <col min="4829" max="4829" width="11.33203125" customWidth="1"/>
    <col min="4830" max="4830" width="9.44140625" customWidth="1"/>
    <col min="4831" max="4831" width="16" customWidth="1"/>
    <col min="4832" max="4832" width="16.5546875" customWidth="1"/>
    <col min="4833" max="4833" width="19.44140625" customWidth="1"/>
    <col min="4834" max="4834" width="18.5546875" customWidth="1"/>
    <col min="5082" max="5082" width="3.6640625" customWidth="1"/>
    <col min="5083" max="5083" width="7.44140625" customWidth="1"/>
    <col min="5084" max="5084" width="58.109375" customWidth="1"/>
    <col min="5085" max="5085" width="11.33203125" customWidth="1"/>
    <col min="5086" max="5086" width="9.44140625" customWidth="1"/>
    <col min="5087" max="5087" width="16" customWidth="1"/>
    <col min="5088" max="5088" width="16.5546875" customWidth="1"/>
    <col min="5089" max="5089" width="19.44140625" customWidth="1"/>
    <col min="5090" max="5090" width="18.5546875" customWidth="1"/>
    <col min="5338" max="5338" width="3.6640625" customWidth="1"/>
    <col min="5339" max="5339" width="7.44140625" customWidth="1"/>
    <col min="5340" max="5340" width="58.109375" customWidth="1"/>
    <col min="5341" max="5341" width="11.33203125" customWidth="1"/>
    <col min="5342" max="5342" width="9.44140625" customWidth="1"/>
    <col min="5343" max="5343" width="16" customWidth="1"/>
    <col min="5344" max="5344" width="16.5546875" customWidth="1"/>
    <col min="5345" max="5345" width="19.44140625" customWidth="1"/>
    <col min="5346" max="5346" width="18.5546875" customWidth="1"/>
    <col min="5594" max="5594" width="3.6640625" customWidth="1"/>
    <col min="5595" max="5595" width="7.44140625" customWidth="1"/>
    <col min="5596" max="5596" width="58.109375" customWidth="1"/>
    <col min="5597" max="5597" width="11.33203125" customWidth="1"/>
    <col min="5598" max="5598" width="9.44140625" customWidth="1"/>
    <col min="5599" max="5599" width="16" customWidth="1"/>
    <col min="5600" max="5600" width="16.5546875" customWidth="1"/>
    <col min="5601" max="5601" width="19.44140625" customWidth="1"/>
    <col min="5602" max="5602" width="18.5546875" customWidth="1"/>
    <col min="5850" max="5850" width="3.6640625" customWidth="1"/>
    <col min="5851" max="5851" width="7.44140625" customWidth="1"/>
    <col min="5852" max="5852" width="58.109375" customWidth="1"/>
    <col min="5853" max="5853" width="11.33203125" customWidth="1"/>
    <col min="5854" max="5854" width="9.44140625" customWidth="1"/>
    <col min="5855" max="5855" width="16" customWidth="1"/>
    <col min="5856" max="5856" width="16.5546875" customWidth="1"/>
    <col min="5857" max="5857" width="19.44140625" customWidth="1"/>
    <col min="5858" max="5858" width="18.5546875" customWidth="1"/>
    <col min="6106" max="6106" width="3.6640625" customWidth="1"/>
    <col min="6107" max="6107" width="7.44140625" customWidth="1"/>
    <col min="6108" max="6108" width="58.109375" customWidth="1"/>
    <col min="6109" max="6109" width="11.33203125" customWidth="1"/>
    <col min="6110" max="6110" width="9.44140625" customWidth="1"/>
    <col min="6111" max="6111" width="16" customWidth="1"/>
    <col min="6112" max="6112" width="16.5546875" customWidth="1"/>
    <col min="6113" max="6113" width="19.44140625" customWidth="1"/>
    <col min="6114" max="6114" width="18.5546875" customWidth="1"/>
    <col min="6362" max="6362" width="3.6640625" customWidth="1"/>
    <col min="6363" max="6363" width="7.44140625" customWidth="1"/>
    <col min="6364" max="6364" width="58.109375" customWidth="1"/>
    <col min="6365" max="6365" width="11.33203125" customWidth="1"/>
    <col min="6366" max="6366" width="9.44140625" customWidth="1"/>
    <col min="6367" max="6367" width="16" customWidth="1"/>
    <col min="6368" max="6368" width="16.5546875" customWidth="1"/>
    <col min="6369" max="6369" width="19.44140625" customWidth="1"/>
    <col min="6370" max="6370" width="18.5546875" customWidth="1"/>
    <col min="6618" max="6618" width="3.6640625" customWidth="1"/>
    <col min="6619" max="6619" width="7.44140625" customWidth="1"/>
    <col min="6620" max="6620" width="58.109375" customWidth="1"/>
    <col min="6621" max="6621" width="11.33203125" customWidth="1"/>
    <col min="6622" max="6622" width="9.44140625" customWidth="1"/>
    <col min="6623" max="6623" width="16" customWidth="1"/>
    <col min="6624" max="6624" width="16.5546875" customWidth="1"/>
    <col min="6625" max="6625" width="19.44140625" customWidth="1"/>
    <col min="6626" max="6626" width="18.5546875" customWidth="1"/>
    <col min="6874" max="6874" width="3.6640625" customWidth="1"/>
    <col min="6875" max="6875" width="7.44140625" customWidth="1"/>
    <col min="6876" max="6876" width="58.109375" customWidth="1"/>
    <col min="6877" max="6877" width="11.33203125" customWidth="1"/>
    <col min="6878" max="6878" width="9.44140625" customWidth="1"/>
    <col min="6879" max="6879" width="16" customWidth="1"/>
    <col min="6880" max="6880" width="16.5546875" customWidth="1"/>
    <col min="6881" max="6881" width="19.44140625" customWidth="1"/>
    <col min="6882" max="6882" width="18.5546875" customWidth="1"/>
    <col min="7130" max="7130" width="3.6640625" customWidth="1"/>
    <col min="7131" max="7131" width="7.44140625" customWidth="1"/>
    <col min="7132" max="7132" width="58.109375" customWidth="1"/>
    <col min="7133" max="7133" width="11.33203125" customWidth="1"/>
    <col min="7134" max="7134" width="9.44140625" customWidth="1"/>
    <col min="7135" max="7135" width="16" customWidth="1"/>
    <col min="7136" max="7136" width="16.5546875" customWidth="1"/>
    <col min="7137" max="7137" width="19.44140625" customWidth="1"/>
    <col min="7138" max="7138" width="18.5546875" customWidth="1"/>
    <col min="7386" max="7386" width="3.6640625" customWidth="1"/>
    <col min="7387" max="7387" width="7.44140625" customWidth="1"/>
    <col min="7388" max="7388" width="58.109375" customWidth="1"/>
    <col min="7389" max="7389" width="11.33203125" customWidth="1"/>
    <col min="7390" max="7390" width="9.44140625" customWidth="1"/>
    <col min="7391" max="7391" width="16" customWidth="1"/>
    <col min="7392" max="7392" width="16.5546875" customWidth="1"/>
    <col min="7393" max="7393" width="19.44140625" customWidth="1"/>
    <col min="7394" max="7394" width="18.5546875" customWidth="1"/>
    <col min="7642" max="7642" width="3.6640625" customWidth="1"/>
    <col min="7643" max="7643" width="7.44140625" customWidth="1"/>
    <col min="7644" max="7644" width="58.109375" customWidth="1"/>
    <col min="7645" max="7645" width="11.33203125" customWidth="1"/>
    <col min="7646" max="7646" width="9.44140625" customWidth="1"/>
    <col min="7647" max="7647" width="16" customWidth="1"/>
    <col min="7648" max="7648" width="16.5546875" customWidth="1"/>
    <col min="7649" max="7649" width="19.44140625" customWidth="1"/>
    <col min="7650" max="7650" width="18.5546875" customWidth="1"/>
    <col min="7898" max="7898" width="3.6640625" customWidth="1"/>
    <col min="7899" max="7899" width="7.44140625" customWidth="1"/>
    <col min="7900" max="7900" width="58.109375" customWidth="1"/>
    <col min="7901" max="7901" width="11.33203125" customWidth="1"/>
    <col min="7902" max="7902" width="9.44140625" customWidth="1"/>
    <col min="7903" max="7903" width="16" customWidth="1"/>
    <col min="7904" max="7904" width="16.5546875" customWidth="1"/>
    <col min="7905" max="7905" width="19.44140625" customWidth="1"/>
    <col min="7906" max="7906" width="18.5546875" customWidth="1"/>
    <col min="8154" max="8154" width="3.6640625" customWidth="1"/>
    <col min="8155" max="8155" width="7.44140625" customWidth="1"/>
    <col min="8156" max="8156" width="58.109375" customWidth="1"/>
    <col min="8157" max="8157" width="11.33203125" customWidth="1"/>
    <col min="8158" max="8158" width="9.44140625" customWidth="1"/>
    <col min="8159" max="8159" width="16" customWidth="1"/>
    <col min="8160" max="8160" width="16.5546875" customWidth="1"/>
    <col min="8161" max="8161" width="19.44140625" customWidth="1"/>
    <col min="8162" max="8162" width="18.5546875" customWidth="1"/>
    <col min="8410" max="8410" width="3.6640625" customWidth="1"/>
    <col min="8411" max="8411" width="7.44140625" customWidth="1"/>
    <col min="8412" max="8412" width="58.109375" customWidth="1"/>
    <col min="8413" max="8413" width="11.33203125" customWidth="1"/>
    <col min="8414" max="8414" width="9.44140625" customWidth="1"/>
    <col min="8415" max="8415" width="16" customWidth="1"/>
    <col min="8416" max="8416" width="16.5546875" customWidth="1"/>
    <col min="8417" max="8417" width="19.44140625" customWidth="1"/>
    <col min="8418" max="8418" width="18.5546875" customWidth="1"/>
    <col min="8666" max="8666" width="3.6640625" customWidth="1"/>
    <col min="8667" max="8667" width="7.44140625" customWidth="1"/>
    <col min="8668" max="8668" width="58.109375" customWidth="1"/>
    <col min="8669" max="8669" width="11.33203125" customWidth="1"/>
    <col min="8670" max="8670" width="9.44140625" customWidth="1"/>
    <col min="8671" max="8671" width="16" customWidth="1"/>
    <col min="8672" max="8672" width="16.5546875" customWidth="1"/>
    <col min="8673" max="8673" width="19.44140625" customWidth="1"/>
    <col min="8674" max="8674" width="18.5546875" customWidth="1"/>
    <col min="8922" max="8922" width="3.6640625" customWidth="1"/>
    <col min="8923" max="8923" width="7.44140625" customWidth="1"/>
    <col min="8924" max="8924" width="58.109375" customWidth="1"/>
    <col min="8925" max="8925" width="11.33203125" customWidth="1"/>
    <col min="8926" max="8926" width="9.44140625" customWidth="1"/>
    <col min="8927" max="8927" width="16" customWidth="1"/>
    <col min="8928" max="8928" width="16.5546875" customWidth="1"/>
    <col min="8929" max="8929" width="19.44140625" customWidth="1"/>
    <col min="8930" max="8930" width="18.5546875" customWidth="1"/>
    <col min="9178" max="9178" width="3.6640625" customWidth="1"/>
    <col min="9179" max="9179" width="7.44140625" customWidth="1"/>
    <col min="9180" max="9180" width="58.109375" customWidth="1"/>
    <col min="9181" max="9181" width="11.33203125" customWidth="1"/>
    <col min="9182" max="9182" width="9.44140625" customWidth="1"/>
    <col min="9183" max="9183" width="16" customWidth="1"/>
    <col min="9184" max="9184" width="16.5546875" customWidth="1"/>
    <col min="9185" max="9185" width="19.44140625" customWidth="1"/>
    <col min="9186" max="9186" width="18.5546875" customWidth="1"/>
    <col min="9434" max="9434" width="3.6640625" customWidth="1"/>
    <col min="9435" max="9435" width="7.44140625" customWidth="1"/>
    <col min="9436" max="9436" width="58.109375" customWidth="1"/>
    <col min="9437" max="9437" width="11.33203125" customWidth="1"/>
    <col min="9438" max="9438" width="9.44140625" customWidth="1"/>
    <col min="9439" max="9439" width="16" customWidth="1"/>
    <col min="9440" max="9440" width="16.5546875" customWidth="1"/>
    <col min="9441" max="9441" width="19.44140625" customWidth="1"/>
    <col min="9442" max="9442" width="18.5546875" customWidth="1"/>
    <col min="9690" max="9690" width="3.6640625" customWidth="1"/>
    <col min="9691" max="9691" width="7.44140625" customWidth="1"/>
    <col min="9692" max="9692" width="58.109375" customWidth="1"/>
    <col min="9693" max="9693" width="11.33203125" customWidth="1"/>
    <col min="9694" max="9694" width="9.44140625" customWidth="1"/>
    <col min="9695" max="9695" width="16" customWidth="1"/>
    <col min="9696" max="9696" width="16.5546875" customWidth="1"/>
    <col min="9697" max="9697" width="19.44140625" customWidth="1"/>
    <col min="9698" max="9698" width="18.5546875" customWidth="1"/>
    <col min="9946" max="9946" width="3.6640625" customWidth="1"/>
    <col min="9947" max="9947" width="7.44140625" customWidth="1"/>
    <col min="9948" max="9948" width="58.109375" customWidth="1"/>
    <col min="9949" max="9949" width="11.33203125" customWidth="1"/>
    <col min="9950" max="9950" width="9.44140625" customWidth="1"/>
    <col min="9951" max="9951" width="16" customWidth="1"/>
    <col min="9952" max="9952" width="16.5546875" customWidth="1"/>
    <col min="9953" max="9953" width="19.44140625" customWidth="1"/>
    <col min="9954" max="9954" width="18.5546875" customWidth="1"/>
    <col min="10202" max="10202" width="3.6640625" customWidth="1"/>
    <col min="10203" max="10203" width="7.44140625" customWidth="1"/>
    <col min="10204" max="10204" width="58.109375" customWidth="1"/>
    <col min="10205" max="10205" width="11.33203125" customWidth="1"/>
    <col min="10206" max="10206" width="9.44140625" customWidth="1"/>
    <col min="10207" max="10207" width="16" customWidth="1"/>
    <col min="10208" max="10208" width="16.5546875" customWidth="1"/>
    <col min="10209" max="10209" width="19.44140625" customWidth="1"/>
    <col min="10210" max="10210" width="18.5546875" customWidth="1"/>
    <col min="10458" max="10458" width="3.6640625" customWidth="1"/>
    <col min="10459" max="10459" width="7.44140625" customWidth="1"/>
    <col min="10460" max="10460" width="58.109375" customWidth="1"/>
    <col min="10461" max="10461" width="11.33203125" customWidth="1"/>
    <col min="10462" max="10462" width="9.44140625" customWidth="1"/>
    <col min="10463" max="10463" width="16" customWidth="1"/>
    <col min="10464" max="10464" width="16.5546875" customWidth="1"/>
    <col min="10465" max="10465" width="19.44140625" customWidth="1"/>
    <col min="10466" max="10466" width="18.5546875" customWidth="1"/>
    <col min="10714" max="10714" width="3.6640625" customWidth="1"/>
    <col min="10715" max="10715" width="7.44140625" customWidth="1"/>
    <col min="10716" max="10716" width="58.109375" customWidth="1"/>
    <col min="10717" max="10717" width="11.33203125" customWidth="1"/>
    <col min="10718" max="10718" width="9.44140625" customWidth="1"/>
    <col min="10719" max="10719" width="16" customWidth="1"/>
    <col min="10720" max="10720" width="16.5546875" customWidth="1"/>
    <col min="10721" max="10721" width="19.44140625" customWidth="1"/>
    <col min="10722" max="10722" width="18.5546875" customWidth="1"/>
    <col min="10970" max="10970" width="3.6640625" customWidth="1"/>
    <col min="10971" max="10971" width="7.44140625" customWidth="1"/>
    <col min="10972" max="10972" width="58.109375" customWidth="1"/>
    <col min="10973" max="10973" width="11.33203125" customWidth="1"/>
    <col min="10974" max="10974" width="9.44140625" customWidth="1"/>
    <col min="10975" max="10975" width="16" customWidth="1"/>
    <col min="10976" max="10976" width="16.5546875" customWidth="1"/>
    <col min="10977" max="10977" width="19.44140625" customWidth="1"/>
    <col min="10978" max="10978" width="18.5546875" customWidth="1"/>
    <col min="11226" max="11226" width="3.6640625" customWidth="1"/>
    <col min="11227" max="11227" width="7.44140625" customWidth="1"/>
    <col min="11228" max="11228" width="58.109375" customWidth="1"/>
    <col min="11229" max="11229" width="11.33203125" customWidth="1"/>
    <col min="11230" max="11230" width="9.44140625" customWidth="1"/>
    <col min="11231" max="11231" width="16" customWidth="1"/>
    <col min="11232" max="11232" width="16.5546875" customWidth="1"/>
    <col min="11233" max="11233" width="19.44140625" customWidth="1"/>
    <col min="11234" max="11234" width="18.5546875" customWidth="1"/>
    <col min="11482" max="11482" width="3.6640625" customWidth="1"/>
    <col min="11483" max="11483" width="7.44140625" customWidth="1"/>
    <col min="11484" max="11484" width="58.109375" customWidth="1"/>
    <col min="11485" max="11485" width="11.33203125" customWidth="1"/>
    <col min="11486" max="11486" width="9.44140625" customWidth="1"/>
    <col min="11487" max="11487" width="16" customWidth="1"/>
    <col min="11488" max="11488" width="16.5546875" customWidth="1"/>
    <col min="11489" max="11489" width="19.44140625" customWidth="1"/>
    <col min="11490" max="11490" width="18.5546875" customWidth="1"/>
    <col min="11738" max="11738" width="3.6640625" customWidth="1"/>
    <col min="11739" max="11739" width="7.44140625" customWidth="1"/>
    <col min="11740" max="11740" width="58.109375" customWidth="1"/>
    <col min="11741" max="11741" width="11.33203125" customWidth="1"/>
    <col min="11742" max="11742" width="9.44140625" customWidth="1"/>
    <col min="11743" max="11743" width="16" customWidth="1"/>
    <col min="11744" max="11744" width="16.5546875" customWidth="1"/>
    <col min="11745" max="11745" width="19.44140625" customWidth="1"/>
    <col min="11746" max="11746" width="18.5546875" customWidth="1"/>
    <col min="11994" max="11994" width="3.6640625" customWidth="1"/>
    <col min="11995" max="11995" width="7.44140625" customWidth="1"/>
    <col min="11996" max="11996" width="58.109375" customWidth="1"/>
    <col min="11997" max="11997" width="11.33203125" customWidth="1"/>
    <col min="11998" max="11998" width="9.44140625" customWidth="1"/>
    <col min="11999" max="11999" width="16" customWidth="1"/>
    <col min="12000" max="12000" width="16.5546875" customWidth="1"/>
    <col min="12001" max="12001" width="19.44140625" customWidth="1"/>
    <col min="12002" max="12002" width="18.5546875" customWidth="1"/>
    <col min="12250" max="12250" width="3.6640625" customWidth="1"/>
    <col min="12251" max="12251" width="7.44140625" customWidth="1"/>
    <col min="12252" max="12252" width="58.109375" customWidth="1"/>
    <col min="12253" max="12253" width="11.33203125" customWidth="1"/>
    <col min="12254" max="12254" width="9.44140625" customWidth="1"/>
    <col min="12255" max="12255" width="16" customWidth="1"/>
    <col min="12256" max="12256" width="16.5546875" customWidth="1"/>
    <col min="12257" max="12257" width="19.44140625" customWidth="1"/>
    <col min="12258" max="12258" width="18.5546875" customWidth="1"/>
    <col min="12506" max="12506" width="3.6640625" customWidth="1"/>
    <col min="12507" max="12507" width="7.44140625" customWidth="1"/>
    <col min="12508" max="12508" width="58.109375" customWidth="1"/>
    <col min="12509" max="12509" width="11.33203125" customWidth="1"/>
    <col min="12510" max="12510" width="9.44140625" customWidth="1"/>
    <col min="12511" max="12511" width="16" customWidth="1"/>
    <col min="12512" max="12512" width="16.5546875" customWidth="1"/>
    <col min="12513" max="12513" width="19.44140625" customWidth="1"/>
    <col min="12514" max="12514" width="18.5546875" customWidth="1"/>
    <col min="12762" max="12762" width="3.6640625" customWidth="1"/>
    <col min="12763" max="12763" width="7.44140625" customWidth="1"/>
    <col min="12764" max="12764" width="58.109375" customWidth="1"/>
    <col min="12765" max="12765" width="11.33203125" customWidth="1"/>
    <col min="12766" max="12766" width="9.44140625" customWidth="1"/>
    <col min="12767" max="12767" width="16" customWidth="1"/>
    <col min="12768" max="12768" width="16.5546875" customWidth="1"/>
    <col min="12769" max="12769" width="19.44140625" customWidth="1"/>
    <col min="12770" max="12770" width="18.5546875" customWidth="1"/>
    <col min="13018" max="13018" width="3.6640625" customWidth="1"/>
    <col min="13019" max="13019" width="7.44140625" customWidth="1"/>
    <col min="13020" max="13020" width="58.109375" customWidth="1"/>
    <col min="13021" max="13021" width="11.33203125" customWidth="1"/>
    <col min="13022" max="13022" width="9.44140625" customWidth="1"/>
    <col min="13023" max="13023" width="16" customWidth="1"/>
    <col min="13024" max="13024" width="16.5546875" customWidth="1"/>
    <col min="13025" max="13025" width="19.44140625" customWidth="1"/>
    <col min="13026" max="13026" width="18.5546875" customWidth="1"/>
    <col min="13274" max="13274" width="3.6640625" customWidth="1"/>
    <col min="13275" max="13275" width="7.44140625" customWidth="1"/>
    <col min="13276" max="13276" width="58.109375" customWidth="1"/>
    <col min="13277" max="13277" width="11.33203125" customWidth="1"/>
    <col min="13278" max="13278" width="9.44140625" customWidth="1"/>
    <col min="13279" max="13279" width="16" customWidth="1"/>
    <col min="13280" max="13280" width="16.5546875" customWidth="1"/>
    <col min="13281" max="13281" width="19.44140625" customWidth="1"/>
    <col min="13282" max="13282" width="18.5546875" customWidth="1"/>
    <col min="13530" max="13530" width="3.6640625" customWidth="1"/>
    <col min="13531" max="13531" width="7.44140625" customWidth="1"/>
    <col min="13532" max="13532" width="58.109375" customWidth="1"/>
    <col min="13533" max="13533" width="11.33203125" customWidth="1"/>
    <col min="13534" max="13534" width="9.44140625" customWidth="1"/>
    <col min="13535" max="13535" width="16" customWidth="1"/>
    <col min="13536" max="13536" width="16.5546875" customWidth="1"/>
    <col min="13537" max="13537" width="19.44140625" customWidth="1"/>
    <col min="13538" max="13538" width="18.5546875" customWidth="1"/>
    <col min="13786" max="13786" width="3.6640625" customWidth="1"/>
    <col min="13787" max="13787" width="7.44140625" customWidth="1"/>
    <col min="13788" max="13788" width="58.109375" customWidth="1"/>
    <col min="13789" max="13789" width="11.33203125" customWidth="1"/>
    <col min="13790" max="13790" width="9.44140625" customWidth="1"/>
    <col min="13791" max="13791" width="16" customWidth="1"/>
    <col min="13792" max="13792" width="16.5546875" customWidth="1"/>
    <col min="13793" max="13793" width="19.44140625" customWidth="1"/>
    <col min="13794" max="13794" width="18.5546875" customWidth="1"/>
    <col min="14042" max="14042" width="3.6640625" customWidth="1"/>
    <col min="14043" max="14043" width="7.44140625" customWidth="1"/>
    <col min="14044" max="14044" width="58.109375" customWidth="1"/>
    <col min="14045" max="14045" width="11.33203125" customWidth="1"/>
    <col min="14046" max="14046" width="9.44140625" customWidth="1"/>
    <col min="14047" max="14047" width="16" customWidth="1"/>
    <col min="14048" max="14048" width="16.5546875" customWidth="1"/>
    <col min="14049" max="14049" width="19.44140625" customWidth="1"/>
    <col min="14050" max="14050" width="18.5546875" customWidth="1"/>
    <col min="14298" max="14298" width="3.6640625" customWidth="1"/>
    <col min="14299" max="14299" width="7.44140625" customWidth="1"/>
    <col min="14300" max="14300" width="58.109375" customWidth="1"/>
    <col min="14301" max="14301" width="11.33203125" customWidth="1"/>
    <col min="14302" max="14302" width="9.44140625" customWidth="1"/>
    <col min="14303" max="14303" width="16" customWidth="1"/>
    <col min="14304" max="14304" width="16.5546875" customWidth="1"/>
    <col min="14305" max="14305" width="19.44140625" customWidth="1"/>
    <col min="14306" max="14306" width="18.5546875" customWidth="1"/>
    <col min="14554" max="14554" width="3.6640625" customWidth="1"/>
    <col min="14555" max="14555" width="7.44140625" customWidth="1"/>
    <col min="14556" max="14556" width="58.109375" customWidth="1"/>
    <col min="14557" max="14557" width="11.33203125" customWidth="1"/>
    <col min="14558" max="14558" width="9.44140625" customWidth="1"/>
    <col min="14559" max="14559" width="16" customWidth="1"/>
    <col min="14560" max="14560" width="16.5546875" customWidth="1"/>
    <col min="14561" max="14561" width="19.44140625" customWidth="1"/>
    <col min="14562" max="14562" width="18.5546875" customWidth="1"/>
    <col min="14810" max="14810" width="3.6640625" customWidth="1"/>
    <col min="14811" max="14811" width="7.44140625" customWidth="1"/>
    <col min="14812" max="14812" width="58.109375" customWidth="1"/>
    <col min="14813" max="14813" width="11.33203125" customWidth="1"/>
    <col min="14814" max="14814" width="9.44140625" customWidth="1"/>
    <col min="14815" max="14815" width="16" customWidth="1"/>
    <col min="14816" max="14816" width="16.5546875" customWidth="1"/>
    <col min="14817" max="14817" width="19.44140625" customWidth="1"/>
    <col min="14818" max="14818" width="18.5546875" customWidth="1"/>
    <col min="15066" max="15066" width="3.6640625" customWidth="1"/>
    <col min="15067" max="15067" width="7.44140625" customWidth="1"/>
    <col min="15068" max="15068" width="58.109375" customWidth="1"/>
    <col min="15069" max="15069" width="11.33203125" customWidth="1"/>
    <col min="15070" max="15070" width="9.44140625" customWidth="1"/>
    <col min="15071" max="15071" width="16" customWidth="1"/>
    <col min="15072" max="15072" width="16.5546875" customWidth="1"/>
    <col min="15073" max="15073" width="19.44140625" customWidth="1"/>
    <col min="15074" max="15074" width="18.5546875" customWidth="1"/>
    <col min="15322" max="15322" width="3.6640625" customWidth="1"/>
    <col min="15323" max="15323" width="7.44140625" customWidth="1"/>
    <col min="15324" max="15324" width="58.109375" customWidth="1"/>
    <col min="15325" max="15325" width="11.33203125" customWidth="1"/>
    <col min="15326" max="15326" width="9.44140625" customWidth="1"/>
    <col min="15327" max="15327" width="16" customWidth="1"/>
    <col min="15328" max="15328" width="16.5546875" customWidth="1"/>
    <col min="15329" max="15329" width="19.44140625" customWidth="1"/>
    <col min="15330" max="15330" width="18.5546875" customWidth="1"/>
    <col min="15578" max="15578" width="3.6640625" customWidth="1"/>
    <col min="15579" max="15579" width="7.44140625" customWidth="1"/>
    <col min="15580" max="15580" width="58.109375" customWidth="1"/>
    <col min="15581" max="15581" width="11.33203125" customWidth="1"/>
    <col min="15582" max="15582" width="9.44140625" customWidth="1"/>
    <col min="15583" max="15583" width="16" customWidth="1"/>
    <col min="15584" max="15584" width="16.5546875" customWidth="1"/>
    <col min="15585" max="15585" width="19.44140625" customWidth="1"/>
    <col min="15586" max="15586" width="18.5546875" customWidth="1"/>
    <col min="15834" max="15834" width="3.6640625" customWidth="1"/>
    <col min="15835" max="15835" width="7.44140625" customWidth="1"/>
    <col min="15836" max="15836" width="58.109375" customWidth="1"/>
    <col min="15837" max="15837" width="11.33203125" customWidth="1"/>
    <col min="15838" max="15838" width="9.44140625" customWidth="1"/>
    <col min="15839" max="15839" width="16" customWidth="1"/>
    <col min="15840" max="15840" width="16.5546875" customWidth="1"/>
    <col min="15841" max="15841" width="19.44140625" customWidth="1"/>
    <col min="15842" max="15842" width="18.5546875" customWidth="1"/>
    <col min="16090" max="16090" width="3.6640625" customWidth="1"/>
    <col min="16091" max="16091" width="7.44140625" customWidth="1"/>
    <col min="16092" max="16092" width="58.109375" customWidth="1"/>
    <col min="16093" max="16093" width="11.33203125" customWidth="1"/>
    <col min="16094" max="16094" width="9.44140625" customWidth="1"/>
    <col min="16095" max="16095" width="16" customWidth="1"/>
    <col min="16096" max="16096" width="16.5546875" customWidth="1"/>
    <col min="16097" max="16097" width="19.44140625" customWidth="1"/>
    <col min="16098" max="16098" width="18.5546875" customWidth="1"/>
  </cols>
  <sheetData>
    <row r="1" spans="1:9" ht="20.25" customHeight="1">
      <c r="A1" s="73" t="s">
        <v>8</v>
      </c>
      <c r="B1" s="73"/>
      <c r="C1" s="73"/>
      <c r="D1" s="73"/>
      <c r="E1" s="73"/>
      <c r="F1" s="73"/>
      <c r="G1" s="73"/>
      <c r="H1" s="3"/>
    </row>
    <row r="2" spans="1:9" ht="20.25" customHeight="1">
      <c r="A2" s="73" t="s">
        <v>26</v>
      </c>
      <c r="B2" s="73"/>
      <c r="C2" s="73"/>
      <c r="D2" s="73"/>
      <c r="E2" s="73"/>
      <c r="F2" s="73"/>
      <c r="G2" s="73"/>
      <c r="H2" s="3"/>
    </row>
    <row r="3" spans="1:9" ht="20.25" customHeight="1">
      <c r="A3" s="73" t="s">
        <v>27</v>
      </c>
      <c r="B3" s="73"/>
      <c r="C3" s="73"/>
      <c r="D3" s="73"/>
      <c r="E3" s="73"/>
      <c r="F3" s="73"/>
      <c r="G3" s="73"/>
      <c r="H3" s="3"/>
    </row>
    <row r="4" spans="1:9" ht="20.25" customHeight="1">
      <c r="A4" s="4"/>
      <c r="B4" s="4"/>
      <c r="C4" s="4"/>
      <c r="D4" s="4"/>
      <c r="E4" s="4"/>
      <c r="F4" s="4"/>
      <c r="G4" s="4"/>
      <c r="H4" s="3"/>
    </row>
    <row r="5" spans="1:9" ht="20.25" customHeight="1">
      <c r="A5" s="4"/>
      <c r="B5" s="4"/>
      <c r="C5" s="4"/>
      <c r="D5" s="4"/>
      <c r="E5" s="4"/>
      <c r="F5" s="4"/>
      <c r="G5" s="4"/>
      <c r="H5" s="3"/>
    </row>
    <row r="6" spans="1:9" ht="20.25" customHeight="1">
      <c r="A6" s="4"/>
      <c r="B6" s="4"/>
      <c r="C6" s="4"/>
      <c r="D6" s="4"/>
      <c r="E6" s="4"/>
      <c r="F6" s="4"/>
      <c r="G6" s="4"/>
      <c r="H6" s="3"/>
    </row>
    <row r="7" spans="1:9" ht="20.25" customHeight="1">
      <c r="A7" s="73" t="s">
        <v>75</v>
      </c>
      <c r="B7" s="73"/>
      <c r="C7" s="73"/>
      <c r="D7" s="73"/>
      <c r="E7" s="73"/>
      <c r="F7" s="73"/>
      <c r="G7" s="73"/>
      <c r="H7" s="3"/>
    </row>
    <row r="8" spans="1:9" ht="20.25" customHeight="1">
      <c r="A8" s="75"/>
      <c r="B8" s="74"/>
      <c r="C8" s="74"/>
      <c r="D8" s="74"/>
      <c r="E8" s="74"/>
      <c r="F8" s="74"/>
      <c r="G8" s="74"/>
      <c r="H8" s="3"/>
    </row>
    <row r="9" spans="1:9" ht="20.25" customHeight="1">
      <c r="A9" s="74" t="s">
        <v>34</v>
      </c>
      <c r="B9" s="74"/>
      <c r="C9" s="74"/>
      <c r="D9" s="74"/>
      <c r="E9" s="74"/>
      <c r="F9" s="74"/>
      <c r="G9" s="74"/>
      <c r="H9" s="3"/>
    </row>
    <row r="10" spans="1:9" ht="18">
      <c r="A10" s="74" t="s">
        <v>71</v>
      </c>
      <c r="B10" s="74"/>
      <c r="C10" s="74"/>
      <c r="D10" s="74"/>
      <c r="E10" s="74"/>
      <c r="F10" s="74"/>
      <c r="G10" s="74"/>
      <c r="H10" s="3"/>
    </row>
    <row r="11" spans="1:9" ht="16.5" customHeight="1">
      <c r="A11" s="74" t="s">
        <v>74</v>
      </c>
      <c r="B11" s="74"/>
      <c r="C11" s="74"/>
      <c r="D11" s="74"/>
      <c r="E11" s="74"/>
      <c r="F11" s="74"/>
      <c r="G11" s="74"/>
      <c r="H11" s="3"/>
    </row>
    <row r="12" spans="1:9" ht="16.2" thickBot="1">
      <c r="A12" s="5"/>
      <c r="B12" s="6"/>
      <c r="C12" s="7"/>
      <c r="D12" s="7"/>
      <c r="E12" s="8"/>
      <c r="F12" s="9"/>
      <c r="G12" s="10" t="s">
        <v>72</v>
      </c>
    </row>
    <row r="13" spans="1:9" s="54" customFormat="1" ht="36" customHeight="1" thickBot="1">
      <c r="A13" s="55" t="s">
        <v>5</v>
      </c>
      <c r="B13" s="56" t="s">
        <v>11</v>
      </c>
      <c r="C13" s="57" t="s">
        <v>0</v>
      </c>
      <c r="D13" s="58" t="s">
        <v>3</v>
      </c>
      <c r="E13" s="59" t="s">
        <v>12</v>
      </c>
      <c r="F13" s="60" t="s">
        <v>7</v>
      </c>
      <c r="G13" s="59" t="s">
        <v>10</v>
      </c>
      <c r="I13" s="62"/>
    </row>
    <row r="14" spans="1:9" ht="15.6">
      <c r="A14" s="53">
        <v>1</v>
      </c>
      <c r="B14" s="48" t="s">
        <v>24</v>
      </c>
      <c r="C14" s="44"/>
      <c r="D14" s="45"/>
      <c r="E14" s="44"/>
      <c r="F14" s="46"/>
      <c r="G14" s="47"/>
    </row>
    <row r="15" spans="1:9" ht="15.6">
      <c r="A15" s="49">
        <v>1.1000000000000001</v>
      </c>
      <c r="B15" s="50" t="s">
        <v>35</v>
      </c>
      <c r="C15" s="51">
        <v>1</v>
      </c>
      <c r="D15" s="69" t="s">
        <v>4</v>
      </c>
      <c r="E15" s="51"/>
      <c r="F15" s="46">
        <f>+C15*E15</f>
        <v>0</v>
      </c>
      <c r="G15" s="47"/>
    </row>
    <row r="16" spans="1:9" ht="15.6">
      <c r="A16" s="49">
        <v>1.2</v>
      </c>
      <c r="B16" s="50" t="s">
        <v>36</v>
      </c>
      <c r="C16" s="51">
        <v>1</v>
      </c>
      <c r="D16" s="69" t="s">
        <v>4</v>
      </c>
      <c r="E16" s="51"/>
      <c r="F16" s="46">
        <f t="shared" ref="F16:F17" si="0">+C16*E16</f>
        <v>0</v>
      </c>
      <c r="G16" s="47"/>
    </row>
    <row r="17" spans="1:9" ht="15.6">
      <c r="A17" s="49">
        <v>1.3</v>
      </c>
      <c r="B17" s="50" t="s">
        <v>37</v>
      </c>
      <c r="C17" s="51">
        <v>78.400000000000006</v>
      </c>
      <c r="D17" s="69" t="s">
        <v>1</v>
      </c>
      <c r="E17" s="51"/>
      <c r="F17" s="46">
        <f t="shared" si="0"/>
        <v>0</v>
      </c>
      <c r="G17" s="47"/>
    </row>
    <row r="18" spans="1:9" ht="15.6">
      <c r="A18" s="49"/>
      <c r="B18" s="50"/>
      <c r="C18" s="50"/>
      <c r="D18" s="50"/>
      <c r="E18" s="52"/>
      <c r="F18" s="46"/>
      <c r="G18" s="47">
        <f>SUM(F15:F17)</f>
        <v>0</v>
      </c>
    </row>
    <row r="19" spans="1:9" ht="15.6">
      <c r="A19" s="53">
        <v>2</v>
      </c>
      <c r="B19" s="48" t="s">
        <v>9</v>
      </c>
      <c r="C19" s="44"/>
      <c r="D19" s="45"/>
      <c r="E19" s="52"/>
      <c r="F19" s="46"/>
      <c r="G19" s="47"/>
    </row>
    <row r="20" spans="1:9" ht="31.2">
      <c r="A20" s="49">
        <v>2.1</v>
      </c>
      <c r="B20" s="50" t="s">
        <v>38</v>
      </c>
      <c r="C20" s="51">
        <v>57.82</v>
      </c>
      <c r="D20" s="69" t="s">
        <v>1</v>
      </c>
      <c r="E20" s="51"/>
      <c r="F20" s="46">
        <f t="shared" ref="F20:F24" si="1">+C20*E20</f>
        <v>0</v>
      </c>
      <c r="G20" s="47"/>
    </row>
    <row r="21" spans="1:9" ht="31.2">
      <c r="A21" s="49">
        <v>2.2000000000000002</v>
      </c>
      <c r="B21" s="50" t="s">
        <v>39</v>
      </c>
      <c r="C21" s="51">
        <f>18*30*0.4*1.25</f>
        <v>270</v>
      </c>
      <c r="D21" s="69" t="s">
        <v>1</v>
      </c>
      <c r="E21" s="51"/>
      <c r="F21" s="46">
        <f t="shared" si="1"/>
        <v>0</v>
      </c>
      <c r="G21" s="47"/>
    </row>
    <row r="22" spans="1:9" ht="31.2">
      <c r="A22" s="49">
        <v>2.2999999999999998</v>
      </c>
      <c r="B22" s="50" t="s">
        <v>40</v>
      </c>
      <c r="C22" s="51">
        <v>89.56</v>
      </c>
      <c r="D22" s="69" t="s">
        <v>1</v>
      </c>
      <c r="E22" s="51"/>
      <c r="F22" s="46">
        <f t="shared" si="1"/>
        <v>0</v>
      </c>
      <c r="G22" s="47"/>
      <c r="I22" s="1">
        <v>6.25</v>
      </c>
    </row>
    <row r="23" spans="1:9" ht="15.6">
      <c r="A23" s="49">
        <v>2.4</v>
      </c>
      <c r="B23" s="50" t="s">
        <v>41</v>
      </c>
      <c r="C23" s="51">
        <v>38.4</v>
      </c>
      <c r="D23" s="69" t="s">
        <v>1</v>
      </c>
      <c r="E23" s="51"/>
      <c r="F23" s="46">
        <f t="shared" si="1"/>
        <v>0</v>
      </c>
      <c r="G23" s="47"/>
    </row>
    <row r="24" spans="1:9" ht="15.6">
      <c r="A24" s="49">
        <v>2.5</v>
      </c>
      <c r="B24" s="50" t="s">
        <v>42</v>
      </c>
      <c r="C24" s="51">
        <v>39</v>
      </c>
      <c r="D24" s="69" t="s">
        <v>1</v>
      </c>
      <c r="E24" s="51"/>
      <c r="F24" s="46">
        <f t="shared" si="1"/>
        <v>0</v>
      </c>
      <c r="G24" s="47"/>
    </row>
    <row r="25" spans="1:9" ht="15.6">
      <c r="A25" s="42"/>
      <c r="B25" s="43"/>
      <c r="C25" s="44"/>
      <c r="D25" s="45"/>
      <c r="E25" s="52"/>
      <c r="F25" s="46"/>
      <c r="G25" s="47">
        <f>SUM(F20:F24)</f>
        <v>0</v>
      </c>
    </row>
    <row r="26" spans="1:9" ht="15.6">
      <c r="A26" s="53">
        <v>3</v>
      </c>
      <c r="B26" s="48" t="s">
        <v>43</v>
      </c>
      <c r="C26" s="44"/>
      <c r="D26" s="45"/>
      <c r="E26" s="52"/>
      <c r="F26" s="46"/>
      <c r="G26" s="47"/>
    </row>
    <row r="27" spans="1:9" ht="62.4">
      <c r="A27" s="49">
        <v>3.1</v>
      </c>
      <c r="B27" s="50" t="s">
        <v>44</v>
      </c>
      <c r="C27" s="51">
        <v>18.78</v>
      </c>
      <c r="D27" s="69" t="s">
        <v>1</v>
      </c>
      <c r="E27" s="51"/>
      <c r="F27" s="46">
        <f t="shared" ref="F27:F31" si="2">+C27*E27</f>
        <v>0</v>
      </c>
      <c r="G27" s="47"/>
    </row>
    <row r="28" spans="1:9" ht="53.4" customHeight="1">
      <c r="A28" s="49">
        <v>3.2</v>
      </c>
      <c r="B28" s="50" t="s">
        <v>45</v>
      </c>
      <c r="C28" s="51">
        <v>2.48</v>
      </c>
      <c r="D28" s="69" t="s">
        <v>1</v>
      </c>
      <c r="E28" s="51"/>
      <c r="F28" s="46">
        <f t="shared" si="2"/>
        <v>0</v>
      </c>
      <c r="G28" s="47"/>
    </row>
    <row r="29" spans="1:9" ht="46.2" customHeight="1">
      <c r="A29" s="49">
        <v>3.3</v>
      </c>
      <c r="B29" s="50" t="s">
        <v>46</v>
      </c>
      <c r="C29" s="51">
        <v>3.18</v>
      </c>
      <c r="D29" s="69" t="s">
        <v>1</v>
      </c>
      <c r="E29" s="51"/>
      <c r="F29" s="46">
        <f t="shared" si="2"/>
        <v>0</v>
      </c>
      <c r="G29" s="47"/>
    </row>
    <row r="30" spans="1:9" ht="46.8">
      <c r="A30" s="49">
        <v>3.4</v>
      </c>
      <c r="B30" s="50" t="s">
        <v>47</v>
      </c>
      <c r="C30" s="51">
        <v>4.5</v>
      </c>
      <c r="D30" s="69" t="s">
        <v>1</v>
      </c>
      <c r="E30" s="51"/>
      <c r="F30" s="46">
        <f t="shared" si="2"/>
        <v>0</v>
      </c>
      <c r="G30" s="47"/>
    </row>
    <row r="31" spans="1:9" ht="62.4">
      <c r="A31" s="49">
        <v>3.5</v>
      </c>
      <c r="B31" s="50" t="s">
        <v>48</v>
      </c>
      <c r="C31" s="51">
        <v>43.44</v>
      </c>
      <c r="D31" s="69" t="s">
        <v>1</v>
      </c>
      <c r="E31" s="51"/>
      <c r="F31" s="46">
        <f t="shared" si="2"/>
        <v>0</v>
      </c>
      <c r="G31" s="47"/>
    </row>
    <row r="32" spans="1:9" ht="15.6">
      <c r="A32" s="49"/>
      <c r="B32" s="50"/>
      <c r="C32" s="51"/>
      <c r="D32" s="51"/>
      <c r="E32" s="51"/>
      <c r="F32" s="46"/>
      <c r="G32" s="47">
        <f>SUM(F27:F31)</f>
        <v>0</v>
      </c>
    </row>
    <row r="33" spans="1:7" ht="15.6">
      <c r="A33" s="53">
        <v>4</v>
      </c>
      <c r="B33" s="48" t="s">
        <v>49</v>
      </c>
      <c r="C33" s="44"/>
      <c r="D33" s="45"/>
      <c r="E33" s="52"/>
      <c r="F33" s="46"/>
      <c r="G33" s="47"/>
    </row>
    <row r="34" spans="1:7" ht="78">
      <c r="A34" s="49">
        <v>4.0999999999999996</v>
      </c>
      <c r="B34" s="50" t="s">
        <v>73</v>
      </c>
      <c r="C34" s="51">
        <v>40.799999999999997</v>
      </c>
      <c r="D34" s="69" t="s">
        <v>2</v>
      </c>
      <c r="E34" s="51"/>
      <c r="F34" s="46">
        <f t="shared" ref="F34:F35" si="3">+C34*E34</f>
        <v>0</v>
      </c>
      <c r="G34" s="47"/>
    </row>
    <row r="35" spans="1:7" ht="78">
      <c r="A35" s="49">
        <v>4.2</v>
      </c>
      <c r="B35" s="50" t="s">
        <v>50</v>
      </c>
      <c r="C35" s="51">
        <v>40.32</v>
      </c>
      <c r="D35" s="69" t="s">
        <v>2</v>
      </c>
      <c r="E35" s="51"/>
      <c r="F35" s="46">
        <f t="shared" si="3"/>
        <v>0</v>
      </c>
      <c r="G35" s="47"/>
    </row>
    <row r="36" spans="1:7" ht="15.6">
      <c r="A36" s="49"/>
      <c r="B36" s="50"/>
      <c r="C36" s="51"/>
      <c r="D36" s="51"/>
      <c r="E36" s="51"/>
      <c r="F36" s="46"/>
      <c r="G36" s="47">
        <f>SUM(F34:F35)</f>
        <v>0</v>
      </c>
    </row>
    <row r="37" spans="1:7" ht="15.6">
      <c r="A37" s="53">
        <v>5</v>
      </c>
      <c r="B37" s="48" t="s">
        <v>25</v>
      </c>
      <c r="C37" s="44"/>
      <c r="D37" s="45"/>
      <c r="E37" s="52"/>
      <c r="F37" s="46"/>
      <c r="G37" s="47"/>
    </row>
    <row r="38" spans="1:7" ht="31.2">
      <c r="A38" s="49">
        <v>5.0999999999999996</v>
      </c>
      <c r="B38" s="50" t="s">
        <v>51</v>
      </c>
      <c r="C38" s="51">
        <v>11.2</v>
      </c>
      <c r="D38" s="69" t="s">
        <v>2</v>
      </c>
      <c r="E38" s="51"/>
      <c r="F38" s="46">
        <f t="shared" ref="F38:F40" si="4">+C38*E38</f>
        <v>0</v>
      </c>
      <c r="G38" s="47"/>
    </row>
    <row r="39" spans="1:7" ht="31.2">
      <c r="A39" s="49">
        <v>5.2</v>
      </c>
      <c r="B39" s="50" t="s">
        <v>52</v>
      </c>
      <c r="C39" s="51">
        <v>210.56</v>
      </c>
      <c r="D39" s="69" t="s">
        <v>2</v>
      </c>
      <c r="E39" s="51"/>
      <c r="F39" s="46">
        <f t="shared" si="4"/>
        <v>0</v>
      </c>
      <c r="G39" s="47"/>
    </row>
    <row r="40" spans="1:7" ht="31.2">
      <c r="A40" s="49">
        <v>5.3</v>
      </c>
      <c r="B40" s="50" t="s">
        <v>53</v>
      </c>
      <c r="C40" s="51">
        <v>408.4</v>
      </c>
      <c r="D40" s="69" t="s">
        <v>6</v>
      </c>
      <c r="E40" s="51"/>
      <c r="F40" s="46">
        <f t="shared" si="4"/>
        <v>0</v>
      </c>
      <c r="G40" s="47"/>
    </row>
    <row r="41" spans="1:7" ht="15.6">
      <c r="A41" s="49"/>
      <c r="B41" s="50"/>
      <c r="C41" s="51"/>
      <c r="D41" s="51"/>
      <c r="E41" s="51"/>
      <c r="F41" s="46"/>
      <c r="G41" s="47">
        <f>SUM(F38:F40)</f>
        <v>0</v>
      </c>
    </row>
    <row r="42" spans="1:7" ht="15.6">
      <c r="A42" s="53">
        <v>6</v>
      </c>
      <c r="B42" s="67" t="s">
        <v>54</v>
      </c>
      <c r="C42" s="51"/>
      <c r="D42" s="51"/>
      <c r="E42" s="66"/>
      <c r="F42" s="46"/>
      <c r="G42" s="47"/>
    </row>
    <row r="43" spans="1:7" ht="31.2">
      <c r="A43" s="49">
        <v>6.1</v>
      </c>
      <c r="B43" s="50" t="s">
        <v>55</v>
      </c>
      <c r="C43" s="51">
        <v>1</v>
      </c>
      <c r="D43" s="69" t="s">
        <v>4</v>
      </c>
      <c r="E43" s="51"/>
      <c r="F43" s="46">
        <f t="shared" ref="F43:F46" si="5">+C43*E43</f>
        <v>0</v>
      </c>
      <c r="G43" s="47"/>
    </row>
    <row r="44" spans="1:7" ht="15.6">
      <c r="A44" s="49"/>
      <c r="B44" s="50"/>
      <c r="C44" s="51"/>
      <c r="D44" s="69"/>
      <c r="E44" s="66"/>
      <c r="F44" s="46"/>
      <c r="G44" s="47">
        <f>+F43</f>
        <v>0</v>
      </c>
    </row>
    <row r="45" spans="1:7" ht="15.6">
      <c r="A45" s="53">
        <v>7</v>
      </c>
      <c r="B45" s="67" t="s">
        <v>56</v>
      </c>
      <c r="C45" s="51"/>
      <c r="D45" s="69"/>
      <c r="E45" s="66"/>
      <c r="F45" s="46"/>
      <c r="G45" s="47"/>
    </row>
    <row r="46" spans="1:7" ht="31.2">
      <c r="A46" s="49">
        <v>7.1</v>
      </c>
      <c r="B46" s="50" t="s">
        <v>57</v>
      </c>
      <c r="C46" s="51">
        <v>2</v>
      </c>
      <c r="D46" s="69" t="s">
        <v>64</v>
      </c>
      <c r="E46" s="51"/>
      <c r="F46" s="46">
        <f t="shared" si="5"/>
        <v>0</v>
      </c>
      <c r="G46" s="47"/>
    </row>
    <row r="47" spans="1:7" ht="15.6">
      <c r="A47" s="49"/>
      <c r="B47" s="50"/>
      <c r="C47" s="51"/>
      <c r="D47" s="69"/>
      <c r="E47" s="66"/>
      <c r="F47" s="46"/>
      <c r="G47" s="47">
        <f>+F46</f>
        <v>0</v>
      </c>
    </row>
    <row r="48" spans="1:7" ht="15.6">
      <c r="A48" s="53">
        <v>8</v>
      </c>
      <c r="B48" s="67" t="s">
        <v>58</v>
      </c>
      <c r="C48" s="51"/>
      <c r="D48" s="69"/>
      <c r="E48" s="66"/>
      <c r="F48" s="46"/>
      <c r="G48" s="47"/>
    </row>
    <row r="49" spans="1:10" ht="31.2">
      <c r="A49" s="49">
        <v>8.1</v>
      </c>
      <c r="B49" s="50" t="s">
        <v>59</v>
      </c>
      <c r="C49" s="51">
        <v>2</v>
      </c>
      <c r="D49" s="69" t="s">
        <v>65</v>
      </c>
      <c r="E49" s="51"/>
      <c r="F49" s="46">
        <f t="shared" ref="F49:F50" si="6">+C49*E49</f>
        <v>0</v>
      </c>
      <c r="G49" s="47"/>
    </row>
    <row r="50" spans="1:10" ht="31.2">
      <c r="A50" s="49">
        <v>8.1999999999999993</v>
      </c>
      <c r="B50" s="50" t="s">
        <v>60</v>
      </c>
      <c r="C50" s="51">
        <v>1</v>
      </c>
      <c r="D50" s="69" t="s">
        <v>4</v>
      </c>
      <c r="E50" s="51"/>
      <c r="F50" s="46">
        <f t="shared" si="6"/>
        <v>0</v>
      </c>
      <c r="G50" s="47"/>
    </row>
    <row r="51" spans="1:10" ht="15.6">
      <c r="A51" s="49"/>
      <c r="B51" s="50"/>
      <c r="C51" s="51"/>
      <c r="D51" s="51"/>
      <c r="E51" s="66"/>
      <c r="F51" s="46"/>
      <c r="G51" s="47">
        <f>SUM(F49:F50)</f>
        <v>0</v>
      </c>
    </row>
    <row r="52" spans="1:10" ht="15.6">
      <c r="A52" s="53">
        <v>9</v>
      </c>
      <c r="B52" s="67" t="s">
        <v>61</v>
      </c>
      <c r="C52" s="51"/>
      <c r="D52" s="51"/>
      <c r="E52" s="66"/>
      <c r="F52" s="46"/>
      <c r="G52" s="47"/>
    </row>
    <row r="53" spans="1:10" ht="46.8">
      <c r="A53" s="49">
        <v>9.1</v>
      </c>
      <c r="B53" s="50" t="s">
        <v>62</v>
      </c>
      <c r="C53" s="51">
        <v>98</v>
      </c>
      <c r="D53" s="69" t="s">
        <v>2</v>
      </c>
      <c r="E53" s="51"/>
      <c r="F53" s="46">
        <f t="shared" ref="F53:F54" si="7">+C53*E53</f>
        <v>0</v>
      </c>
      <c r="G53" s="47"/>
    </row>
    <row r="54" spans="1:10" ht="39" customHeight="1">
      <c r="A54" s="49">
        <v>9.1999999999999993</v>
      </c>
      <c r="B54" s="50" t="s">
        <v>63</v>
      </c>
      <c r="C54" s="51">
        <v>98</v>
      </c>
      <c r="D54" s="69" t="s">
        <v>6</v>
      </c>
      <c r="E54" s="51"/>
      <c r="F54" s="46">
        <f t="shared" si="7"/>
        <v>0</v>
      </c>
      <c r="G54" s="47"/>
    </row>
    <row r="55" spans="1:10" ht="15.6">
      <c r="A55" s="49"/>
      <c r="B55" s="50"/>
      <c r="C55" s="51"/>
      <c r="D55" s="51"/>
      <c r="E55" s="51"/>
      <c r="F55" s="46"/>
      <c r="G55" s="47">
        <f>SUM(F53:F54)</f>
        <v>0</v>
      </c>
    </row>
    <row r="56" spans="1:10" ht="15.6">
      <c r="A56" s="53">
        <v>10</v>
      </c>
      <c r="B56" s="67" t="s">
        <v>66</v>
      </c>
      <c r="C56" s="51"/>
      <c r="D56" s="51"/>
      <c r="E56" s="51"/>
      <c r="F56" s="46"/>
      <c r="G56" s="47"/>
    </row>
    <row r="57" spans="1:10" ht="15.6">
      <c r="A57" s="49">
        <v>10.1</v>
      </c>
      <c r="B57" s="50" t="s">
        <v>67</v>
      </c>
      <c r="C57" s="51">
        <v>98</v>
      </c>
      <c r="D57" s="69" t="s">
        <v>6</v>
      </c>
      <c r="E57" s="51"/>
      <c r="F57" s="46">
        <f t="shared" ref="F57" si="8">+C57*E57</f>
        <v>0</v>
      </c>
      <c r="G57" s="47"/>
    </row>
    <row r="58" spans="1:10" ht="15.6">
      <c r="A58" s="49"/>
      <c r="B58" s="50"/>
      <c r="C58" s="51"/>
      <c r="D58" s="69"/>
      <c r="E58" s="51"/>
      <c r="F58" s="46"/>
      <c r="G58" s="47">
        <f>+F57</f>
        <v>0</v>
      </c>
    </row>
    <row r="59" spans="1:10" ht="15.6">
      <c r="A59" s="53">
        <v>11</v>
      </c>
      <c r="B59" s="67" t="s">
        <v>68</v>
      </c>
      <c r="C59" s="51"/>
      <c r="D59" s="69"/>
      <c r="E59" s="51"/>
      <c r="F59" s="46"/>
      <c r="G59" s="47"/>
    </row>
    <row r="60" spans="1:10" ht="15.6">
      <c r="A60" s="49">
        <v>11.1</v>
      </c>
      <c r="B60" s="50" t="s">
        <v>69</v>
      </c>
      <c r="C60" s="51">
        <v>1</v>
      </c>
      <c r="D60" s="69" t="s">
        <v>4</v>
      </c>
      <c r="E60" s="51"/>
      <c r="F60" s="46">
        <f t="shared" ref="F60" si="9">+C60*E60</f>
        <v>0</v>
      </c>
      <c r="G60" s="47"/>
    </row>
    <row r="61" spans="1:10" ht="16.2" thickBot="1">
      <c r="A61" s="49"/>
      <c r="B61" s="50"/>
      <c r="C61" s="51"/>
      <c r="D61" s="51"/>
      <c r="E61" s="66"/>
      <c r="F61" s="46"/>
      <c r="G61" s="47">
        <f>+F60</f>
        <v>0</v>
      </c>
    </row>
    <row r="62" spans="1:10" ht="18" thickBot="1">
      <c r="A62" s="12"/>
      <c r="B62" s="70" t="s">
        <v>13</v>
      </c>
      <c r="C62" s="70"/>
      <c r="D62" s="70"/>
      <c r="E62" s="70"/>
      <c r="F62" s="71"/>
      <c r="G62" s="13">
        <f>SUM(F15:F61)*1.05</f>
        <v>0</v>
      </c>
      <c r="H62" s="14"/>
      <c r="J62" s="1"/>
    </row>
    <row r="63" spans="1:10" ht="15.75" customHeight="1">
      <c r="A63" s="15"/>
      <c r="B63" s="16"/>
      <c r="C63" s="17"/>
      <c r="D63" s="18" t="s">
        <v>14</v>
      </c>
      <c r="E63" s="19"/>
      <c r="F63" s="20"/>
      <c r="G63" s="21"/>
      <c r="H63" s="3"/>
      <c r="J63" s="1"/>
    </row>
    <row r="64" spans="1:10" ht="15.75" customHeight="1">
      <c r="A64" s="15"/>
      <c r="B64" s="16"/>
      <c r="C64" s="17"/>
      <c r="D64" s="18" t="s">
        <v>15</v>
      </c>
      <c r="E64" s="22"/>
      <c r="F64" s="23"/>
      <c r="G64" s="24"/>
      <c r="H64" s="3"/>
      <c r="J64" s="1"/>
    </row>
    <row r="65" spans="1:10" ht="18.600000000000001">
      <c r="A65" s="15"/>
      <c r="B65" s="16"/>
      <c r="C65" s="61">
        <v>0.1</v>
      </c>
      <c r="D65" s="25" t="s">
        <v>16</v>
      </c>
      <c r="E65" s="25"/>
      <c r="F65" s="20"/>
      <c r="G65" s="64">
        <f>+G62*C65</f>
        <v>0</v>
      </c>
      <c r="H65" s="3"/>
      <c r="J65" s="1"/>
    </row>
    <row r="66" spans="1:10" ht="18.600000000000001">
      <c r="A66" s="15"/>
      <c r="B66" s="16"/>
      <c r="C66" s="61">
        <v>0.03</v>
      </c>
      <c r="D66" s="25" t="s">
        <v>17</v>
      </c>
      <c r="E66" s="25"/>
      <c r="F66" s="23"/>
      <c r="G66" s="64">
        <f>+G62*C66</f>
        <v>0</v>
      </c>
      <c r="H66" s="3"/>
      <c r="J66" s="1"/>
    </row>
    <row r="67" spans="1:10" ht="18.600000000000001">
      <c r="A67" s="15"/>
      <c r="B67" s="16"/>
      <c r="C67" s="61">
        <v>4.3499999999999997E-2</v>
      </c>
      <c r="D67" s="25" t="s">
        <v>18</v>
      </c>
      <c r="E67" s="26"/>
      <c r="F67" s="20"/>
      <c r="G67" s="64">
        <f>+G62*C67</f>
        <v>0</v>
      </c>
      <c r="H67" s="3"/>
      <c r="J67" s="1"/>
    </row>
    <row r="68" spans="1:10" ht="18.600000000000001">
      <c r="A68" s="15"/>
      <c r="B68" s="16"/>
      <c r="C68" s="61">
        <v>0.03</v>
      </c>
      <c r="D68" s="25" t="s">
        <v>19</v>
      </c>
      <c r="E68" s="25"/>
      <c r="F68" s="20"/>
      <c r="G68" s="64">
        <f>+G62*C68</f>
        <v>0</v>
      </c>
      <c r="H68" s="3"/>
      <c r="J68" s="1"/>
    </row>
    <row r="69" spans="1:10" ht="18.600000000000001">
      <c r="A69" s="15"/>
      <c r="B69" s="16"/>
      <c r="C69" s="61">
        <v>0.01</v>
      </c>
      <c r="D69" s="25" t="s">
        <v>20</v>
      </c>
      <c r="E69" s="26"/>
      <c r="F69" s="20"/>
      <c r="G69" s="64">
        <f>+G62*C69</f>
        <v>0</v>
      </c>
      <c r="H69" s="3"/>
    </row>
    <row r="70" spans="1:10" ht="18.600000000000001">
      <c r="A70" s="15"/>
      <c r="B70" s="16"/>
      <c r="C70" s="61">
        <v>0.18</v>
      </c>
      <c r="D70" s="25" t="s">
        <v>21</v>
      </c>
      <c r="E70" s="25"/>
      <c r="F70" s="20"/>
      <c r="G70" s="64">
        <f>+G65*C70</f>
        <v>0</v>
      </c>
      <c r="H70" s="39"/>
    </row>
    <row r="71" spans="1:10" ht="18.600000000000001">
      <c r="A71" s="15"/>
      <c r="B71" s="16"/>
      <c r="C71" s="61">
        <v>1E-3</v>
      </c>
      <c r="D71" s="25" t="s">
        <v>22</v>
      </c>
      <c r="E71" s="26"/>
      <c r="F71" s="27"/>
      <c r="G71" s="64">
        <f>+G62*C71</f>
        <v>0</v>
      </c>
      <c r="H71" s="3"/>
    </row>
    <row r="72" spans="1:10" ht="19.2" thickBot="1">
      <c r="A72" s="15"/>
      <c r="B72" s="16"/>
      <c r="C72" s="28"/>
      <c r="D72" s="29" t="s">
        <v>23</v>
      </c>
      <c r="E72" s="22"/>
      <c r="F72" s="30"/>
      <c r="G72" s="31">
        <f>SUM(G65:G71)</f>
        <v>0</v>
      </c>
      <c r="H72" s="3"/>
      <c r="I72" s="65"/>
    </row>
    <row r="73" spans="1:10" ht="24" customHeight="1" thickBot="1">
      <c r="A73" s="32"/>
      <c r="B73" s="72" t="s">
        <v>70</v>
      </c>
      <c r="C73" s="72"/>
      <c r="D73" s="72"/>
      <c r="E73" s="72"/>
      <c r="F73" s="72"/>
      <c r="G73" s="41">
        <f>+G62+G72</f>
        <v>0</v>
      </c>
      <c r="H73" s="33"/>
    </row>
    <row r="74" spans="1:10" ht="18">
      <c r="A74" s="34"/>
      <c r="B74" s="35"/>
      <c r="C74" s="36"/>
      <c r="D74" s="36"/>
      <c r="E74" s="36"/>
      <c r="F74" s="36"/>
      <c r="G74" s="37"/>
      <c r="H74" s="33"/>
      <c r="J74" s="1"/>
    </row>
    <row r="75" spans="1:10" ht="18">
      <c r="A75" s="34"/>
      <c r="B75" s="35"/>
      <c r="C75" s="36"/>
      <c r="D75" s="36"/>
      <c r="E75" s="36"/>
      <c r="F75" s="36"/>
      <c r="G75" s="37"/>
      <c r="H75" s="33"/>
      <c r="J75" s="1">
        <f>+I75*40</f>
        <v>0</v>
      </c>
    </row>
    <row r="76" spans="1:10" ht="18">
      <c r="A76" s="34"/>
      <c r="B76" s="40" t="s">
        <v>30</v>
      </c>
      <c r="C76" s="36"/>
      <c r="D76" s="36"/>
      <c r="E76" s="36"/>
      <c r="F76" s="36"/>
      <c r="G76" s="37"/>
      <c r="H76" s="33"/>
    </row>
    <row r="77" spans="1:10" ht="18">
      <c r="A77" s="34"/>
      <c r="B77" s="40"/>
      <c r="C77" s="36"/>
      <c r="D77" s="36"/>
      <c r="E77" s="36"/>
      <c r="F77" s="36"/>
      <c r="G77" s="37"/>
      <c r="H77" s="33"/>
    </row>
    <row r="78" spans="1:10" ht="18">
      <c r="A78" s="34"/>
      <c r="B78" s="40"/>
      <c r="C78" s="36"/>
      <c r="D78" s="36"/>
      <c r="E78" s="36"/>
      <c r="F78" s="36"/>
      <c r="G78" s="37"/>
      <c r="H78" s="33"/>
    </row>
    <row r="79" spans="1:10" ht="18">
      <c r="A79" s="34"/>
      <c r="B79" s="40" t="s">
        <v>31</v>
      </c>
      <c r="C79" s="36"/>
      <c r="D79" s="36"/>
      <c r="E79" s="36"/>
      <c r="F79" s="36"/>
      <c r="G79" s="37"/>
      <c r="H79" s="33"/>
    </row>
    <row r="80" spans="1:10" ht="18">
      <c r="A80" s="34"/>
      <c r="B80" s="40" t="s">
        <v>32</v>
      </c>
      <c r="C80" s="36"/>
      <c r="D80" s="36"/>
      <c r="E80" s="36"/>
      <c r="F80" s="36"/>
      <c r="G80" s="37"/>
      <c r="H80" s="33"/>
    </row>
    <row r="81" spans="1:8" ht="18">
      <c r="A81" s="34"/>
      <c r="B81" s="35"/>
      <c r="C81" s="36"/>
      <c r="D81" s="36"/>
      <c r="E81" s="36"/>
      <c r="F81" s="36"/>
      <c r="G81" s="37"/>
      <c r="H81" s="33"/>
    </row>
    <row r="82" spans="1:8" ht="18">
      <c r="A82" s="34"/>
      <c r="B82" s="35"/>
      <c r="C82" s="36"/>
      <c r="D82" s="36"/>
      <c r="E82" s="36"/>
      <c r="F82" s="36"/>
      <c r="G82" s="37"/>
      <c r="H82" s="33"/>
    </row>
    <row r="83" spans="1:8" ht="18">
      <c r="A83" s="34"/>
      <c r="B83" s="35"/>
      <c r="C83" s="36"/>
      <c r="D83" s="36"/>
      <c r="E83" s="36"/>
      <c r="F83" s="36"/>
      <c r="G83" s="37"/>
      <c r="H83" s="33"/>
    </row>
    <row r="84" spans="1:8" ht="18">
      <c r="A84" s="34"/>
      <c r="B84" s="40" t="s">
        <v>29</v>
      </c>
      <c r="C84" s="36"/>
      <c r="D84" s="36"/>
      <c r="E84" s="36"/>
      <c r="F84" s="36"/>
      <c r="G84" s="37"/>
      <c r="H84" s="33"/>
    </row>
    <row r="85" spans="1:8" ht="18">
      <c r="A85" s="34"/>
      <c r="B85" s="35"/>
      <c r="C85" s="36"/>
      <c r="D85" s="36"/>
      <c r="E85" s="36"/>
      <c r="F85" s="36"/>
      <c r="G85" s="37"/>
      <c r="H85" s="33"/>
    </row>
    <row r="86" spans="1:8" ht="18">
      <c r="A86" s="34"/>
      <c r="C86" s="36"/>
      <c r="D86" s="36"/>
      <c r="E86" s="36"/>
      <c r="F86" s="36"/>
      <c r="G86" s="37"/>
      <c r="H86" s="33"/>
    </row>
    <row r="87" spans="1:8" ht="18">
      <c r="A87" s="34"/>
      <c r="B87" s="40" t="s">
        <v>33</v>
      </c>
      <c r="C87" s="36"/>
      <c r="D87" s="36"/>
      <c r="E87" s="36"/>
      <c r="F87" s="36"/>
      <c r="G87" s="37"/>
      <c r="H87" s="33"/>
    </row>
    <row r="88" spans="1:8" ht="18">
      <c r="A88" s="34"/>
      <c r="B88" s="40" t="s">
        <v>28</v>
      </c>
      <c r="C88" s="36"/>
      <c r="D88" s="36"/>
      <c r="E88" s="36"/>
      <c r="F88" s="36"/>
      <c r="G88" s="37"/>
      <c r="H88" s="33"/>
    </row>
    <row r="89" spans="1:8" ht="18">
      <c r="A89" s="34"/>
      <c r="B89" s="35"/>
      <c r="C89" s="36"/>
      <c r="D89" s="36"/>
      <c r="E89" s="36"/>
      <c r="F89" s="36"/>
      <c r="G89" s="37"/>
      <c r="H89" s="33"/>
    </row>
    <row r="94" spans="1:8">
      <c r="G94" s="1">
        <v>164000000</v>
      </c>
    </row>
    <row r="95" spans="1:8">
      <c r="G95" s="1">
        <f>+G94*0.05</f>
        <v>8200000</v>
      </c>
      <c r="H95" s="1">
        <f>+G95*0.5</f>
        <v>4100000</v>
      </c>
    </row>
    <row r="96" spans="1:8">
      <c r="G96" s="1">
        <f>+G95*0.3</f>
        <v>2460000</v>
      </c>
    </row>
    <row r="97" spans="3:9">
      <c r="G97" s="1">
        <f>+G95*0.27</f>
        <v>2214000</v>
      </c>
    </row>
    <row r="99" spans="3:9">
      <c r="C99" s="68">
        <f>1700*27</f>
        <v>45900</v>
      </c>
    </row>
    <row r="100" spans="3:9">
      <c r="C100" s="68">
        <f>45*221.6</f>
        <v>9972</v>
      </c>
    </row>
    <row r="101" spans="3:9">
      <c r="C101" s="68">
        <v>3500</v>
      </c>
    </row>
    <row r="102" spans="3:9">
      <c r="C102" s="68">
        <v>1000</v>
      </c>
      <c r="G102" s="1">
        <v>4749994.24</v>
      </c>
    </row>
    <row r="103" spans="3:9">
      <c r="C103" s="68">
        <v>1500</v>
      </c>
      <c r="G103" s="1"/>
    </row>
    <row r="104" spans="3:9">
      <c r="C104" s="68">
        <f>600*27</f>
        <v>16200</v>
      </c>
      <c r="G104" s="1">
        <v>4749994.24</v>
      </c>
    </row>
    <row r="105" spans="3:9">
      <c r="C105" s="68">
        <f>+C99-C100-C101-C102-C103-C104</f>
        <v>13728</v>
      </c>
      <c r="G105" s="1">
        <v>721747.07</v>
      </c>
      <c r="H105" s="63">
        <f>SUM(G104:G105)</f>
        <v>5471741.3099999996</v>
      </c>
    </row>
    <row r="106" spans="3:9">
      <c r="F106" s="1">
        <f>SUM(F107:F108)</f>
        <v>1650000</v>
      </c>
    </row>
    <row r="107" spans="3:9">
      <c r="F107" s="1">
        <f>+G107*75000</f>
        <v>900000</v>
      </c>
      <c r="G107">
        <v>12</v>
      </c>
    </row>
    <row r="108" spans="3:9">
      <c r="F108" s="1">
        <f>+G108*75000</f>
        <v>750000</v>
      </c>
      <c r="G108">
        <v>10</v>
      </c>
    </row>
    <row r="109" spans="3:9">
      <c r="G109">
        <v>16.5</v>
      </c>
      <c r="H109" s="1">
        <f>+G109*75000</f>
        <v>1237500</v>
      </c>
    </row>
    <row r="110" spans="3:9">
      <c r="G110">
        <v>4</v>
      </c>
      <c r="H110" s="1">
        <f>+G110*75000</f>
        <v>300000</v>
      </c>
      <c r="I110" s="1">
        <f>SUM(H109:H110)</f>
        <v>1537500</v>
      </c>
    </row>
    <row r="111" spans="3:9">
      <c r="G111" s="1">
        <f>SUM(G107:G110)</f>
        <v>42.5</v>
      </c>
      <c r="H111" s="1">
        <f>+G111*75000</f>
        <v>3187500</v>
      </c>
    </row>
  </sheetData>
  <mergeCells count="10">
    <mergeCell ref="B62:F62"/>
    <mergeCell ref="B73:F73"/>
    <mergeCell ref="A1:G1"/>
    <mergeCell ref="A2:G2"/>
    <mergeCell ref="A3:G3"/>
    <mergeCell ref="A9:G9"/>
    <mergeCell ref="A10:G10"/>
    <mergeCell ref="A11:G11"/>
    <mergeCell ref="A8:G8"/>
    <mergeCell ref="A7:G7"/>
  </mergeCells>
  <pageMargins left="0.70866141732283472" right="0.70866141732283472" top="0.74803149606299213" bottom="0.74803149606299213" header="0.31496062992125984" footer="0.31496062992125984"/>
  <pageSetup scale="65" orientation="portrait" r:id="rId1"/>
  <headerFooter>
    <oddFooter>&amp;R&amp;P DE 3</oddFooter>
  </headerFooter>
  <rowBreaks count="2" manualBreakCount="2">
    <brk id="39" max="6" man="1"/>
    <brk id="61" max="6" man="1"/>
  </rowBreaks>
  <ignoredErrors>
    <ignoredError sqref="B62:F62 G65:G71 F15:G17 F27:G31 F34:G35 F38:G40 F49:G54 F55 F56:G61 G55 F43:G47 F25:G25 F19:G24 F32:G32 F36:G36 F41:G41 G72 F18:G1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CANCHA PEÑON</vt:lpstr>
      <vt:lpstr>'CANCHA PEÑON'!Área_de_impresión</vt:lpstr>
      <vt:lpstr>'CANCHA PEÑON'!Títulos_a_imprimir</vt:lpstr>
    </vt:vector>
  </TitlesOfParts>
  <Manager>Ing. Juan Rafael Paulino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Borrador</dc:title>
  <dc:subject>Presupuesto Macapi</dc:subject>
  <dc:creator>Julio Cesar</dc:creator>
  <cp:lastModifiedBy>Julito Chamaco</cp:lastModifiedBy>
  <cp:lastPrinted>2025-04-01T01:05:55Z</cp:lastPrinted>
  <dcterms:created xsi:type="dcterms:W3CDTF">1999-04-22T16:45:20Z</dcterms:created>
  <dcterms:modified xsi:type="dcterms:W3CDTF">2025-08-01T09:17:36Z</dcterms:modified>
</cp:coreProperties>
</file>