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recusoh humano\Desktop\AMEL- PORTAL TRANS\"/>
    </mc:Choice>
  </mc:AlternateContent>
  <xr:revisionPtr revIDLastSave="0" documentId="13_ncr:1_{03D7B363-B0CA-4565-B260-C3E48AF3D118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temporales" sheetId="3" r:id="rId1"/>
    <sheet name="RESUMEN SEGURIDAD SOCIAL" sheetId="6" r:id="rId2"/>
  </sheets>
  <definedNames>
    <definedName name="_xlnm.Print_Area" localSheetId="1">'RESUMEN SEGURIDAD SOCIAL'!$A$1:$J$35</definedName>
    <definedName name="_xlnm.Print_Area" localSheetId="0">temporales!$A$1:$O$228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6" l="1"/>
  <c r="H203" i="3"/>
  <c r="G203" i="3" l="1"/>
  <c r="F203" i="3"/>
  <c r="E203" i="3"/>
  <c r="L201" i="3" l="1"/>
  <c r="K201" i="3"/>
  <c r="J201" i="3"/>
  <c r="I201" i="3"/>
  <c r="O201" i="3" s="1"/>
  <c r="H201" i="3"/>
  <c r="H200" i="3" l="1"/>
  <c r="I200" i="3"/>
  <c r="J200" i="3"/>
  <c r="K200" i="3"/>
  <c r="L200" i="3"/>
  <c r="O200" i="3" l="1"/>
  <c r="M203" i="3"/>
  <c r="H197" i="3" l="1"/>
  <c r="I197" i="3"/>
  <c r="J197" i="3"/>
  <c r="K197" i="3"/>
  <c r="L197" i="3"/>
  <c r="H198" i="3"/>
  <c r="I198" i="3"/>
  <c r="J198" i="3"/>
  <c r="K198" i="3"/>
  <c r="L198" i="3"/>
  <c r="H193" i="3"/>
  <c r="I193" i="3"/>
  <c r="J193" i="3"/>
  <c r="K193" i="3"/>
  <c r="L193" i="3"/>
  <c r="H194" i="3"/>
  <c r="I194" i="3"/>
  <c r="J194" i="3"/>
  <c r="K194" i="3"/>
  <c r="L194" i="3"/>
  <c r="H195" i="3"/>
  <c r="I195" i="3"/>
  <c r="J195" i="3"/>
  <c r="K195" i="3"/>
  <c r="L195" i="3"/>
  <c r="H196" i="3"/>
  <c r="I196" i="3"/>
  <c r="J196" i="3"/>
  <c r="K196" i="3"/>
  <c r="L196" i="3"/>
  <c r="H199" i="3"/>
  <c r="I199" i="3"/>
  <c r="J199" i="3"/>
  <c r="K199" i="3"/>
  <c r="L199" i="3"/>
  <c r="O194" i="3" l="1"/>
  <c r="O197" i="3"/>
  <c r="O196" i="3"/>
  <c r="O195" i="3"/>
  <c r="O198" i="3"/>
  <c r="O199" i="3"/>
  <c r="O193" i="3"/>
  <c r="C206" i="3" l="1"/>
  <c r="B12" i="6"/>
  <c r="H202" i="3"/>
  <c r="I202" i="3"/>
  <c r="J202" i="3"/>
  <c r="K202" i="3"/>
  <c r="L202" i="3"/>
  <c r="H191" i="3"/>
  <c r="I191" i="3"/>
  <c r="J191" i="3"/>
  <c r="K191" i="3"/>
  <c r="L191" i="3"/>
  <c r="H192" i="3"/>
  <c r="I192" i="3"/>
  <c r="J192" i="3"/>
  <c r="K192" i="3"/>
  <c r="L192" i="3"/>
  <c r="L190" i="3"/>
  <c r="K190" i="3"/>
  <c r="J190" i="3"/>
  <c r="I190" i="3"/>
  <c r="H190" i="3"/>
  <c r="L189" i="3"/>
  <c r="K189" i="3"/>
  <c r="J189" i="3"/>
  <c r="I189" i="3"/>
  <c r="H189" i="3"/>
  <c r="L188" i="3"/>
  <c r="K188" i="3"/>
  <c r="J188" i="3"/>
  <c r="I188" i="3"/>
  <c r="H188" i="3"/>
  <c r="L187" i="3"/>
  <c r="K187" i="3"/>
  <c r="J187" i="3"/>
  <c r="I187" i="3"/>
  <c r="H187" i="3"/>
  <c r="L186" i="3"/>
  <c r="K186" i="3"/>
  <c r="J186" i="3"/>
  <c r="I186" i="3"/>
  <c r="H186" i="3"/>
  <c r="L185" i="3"/>
  <c r="K185" i="3"/>
  <c r="J185" i="3"/>
  <c r="I185" i="3"/>
  <c r="H185" i="3"/>
  <c r="L184" i="3"/>
  <c r="K184" i="3"/>
  <c r="J184" i="3"/>
  <c r="I184" i="3"/>
  <c r="H184" i="3"/>
  <c r="L183" i="3"/>
  <c r="K183" i="3"/>
  <c r="J183" i="3"/>
  <c r="I183" i="3"/>
  <c r="H183" i="3"/>
  <c r="L182" i="3"/>
  <c r="K182" i="3"/>
  <c r="J182" i="3"/>
  <c r="I182" i="3"/>
  <c r="H182" i="3"/>
  <c r="L181" i="3"/>
  <c r="K181" i="3"/>
  <c r="J181" i="3"/>
  <c r="I181" i="3"/>
  <c r="H181" i="3"/>
  <c r="L180" i="3"/>
  <c r="K180" i="3"/>
  <c r="J180" i="3"/>
  <c r="I180" i="3"/>
  <c r="H180" i="3"/>
  <c r="L179" i="3"/>
  <c r="K179" i="3"/>
  <c r="J179" i="3"/>
  <c r="I179" i="3"/>
  <c r="H179" i="3"/>
  <c r="L178" i="3"/>
  <c r="K178" i="3"/>
  <c r="J178" i="3"/>
  <c r="I178" i="3"/>
  <c r="H178" i="3"/>
  <c r="L177" i="3"/>
  <c r="K177" i="3"/>
  <c r="J177" i="3"/>
  <c r="I177" i="3"/>
  <c r="H177" i="3"/>
  <c r="L176" i="3"/>
  <c r="K176" i="3"/>
  <c r="J176" i="3"/>
  <c r="I176" i="3"/>
  <c r="H176" i="3"/>
  <c r="L175" i="3"/>
  <c r="K175" i="3"/>
  <c r="J175" i="3"/>
  <c r="I175" i="3"/>
  <c r="H175" i="3"/>
  <c r="L174" i="3"/>
  <c r="K174" i="3"/>
  <c r="J174" i="3"/>
  <c r="I174" i="3"/>
  <c r="H174" i="3"/>
  <c r="L173" i="3"/>
  <c r="K173" i="3"/>
  <c r="J173" i="3"/>
  <c r="I173" i="3"/>
  <c r="H173" i="3"/>
  <c r="L172" i="3"/>
  <c r="K172" i="3"/>
  <c r="J172" i="3"/>
  <c r="I172" i="3"/>
  <c r="H172" i="3"/>
  <c r="L171" i="3"/>
  <c r="K171" i="3"/>
  <c r="J171" i="3"/>
  <c r="I171" i="3"/>
  <c r="H171" i="3"/>
  <c r="L170" i="3"/>
  <c r="K170" i="3"/>
  <c r="J170" i="3"/>
  <c r="I170" i="3"/>
  <c r="H170" i="3"/>
  <c r="L169" i="3"/>
  <c r="K169" i="3"/>
  <c r="J169" i="3"/>
  <c r="I169" i="3"/>
  <c r="H169" i="3"/>
  <c r="L168" i="3"/>
  <c r="K168" i="3"/>
  <c r="J168" i="3"/>
  <c r="I168" i="3"/>
  <c r="H168" i="3"/>
  <c r="L167" i="3"/>
  <c r="K167" i="3"/>
  <c r="J167" i="3"/>
  <c r="I167" i="3"/>
  <c r="H167" i="3"/>
  <c r="L166" i="3"/>
  <c r="K166" i="3"/>
  <c r="J166" i="3"/>
  <c r="I166" i="3"/>
  <c r="H166" i="3"/>
  <c r="L165" i="3"/>
  <c r="K165" i="3"/>
  <c r="J165" i="3"/>
  <c r="I165" i="3"/>
  <c r="H165" i="3"/>
  <c r="L164" i="3"/>
  <c r="K164" i="3"/>
  <c r="J164" i="3"/>
  <c r="I164" i="3"/>
  <c r="H164" i="3"/>
  <c r="L163" i="3"/>
  <c r="K163" i="3"/>
  <c r="J163" i="3"/>
  <c r="I163" i="3"/>
  <c r="H163" i="3"/>
  <c r="L162" i="3"/>
  <c r="K162" i="3"/>
  <c r="J162" i="3"/>
  <c r="I162" i="3"/>
  <c r="H162" i="3"/>
  <c r="L161" i="3"/>
  <c r="K161" i="3"/>
  <c r="J161" i="3"/>
  <c r="I161" i="3"/>
  <c r="H161" i="3"/>
  <c r="L160" i="3"/>
  <c r="K160" i="3"/>
  <c r="J160" i="3"/>
  <c r="I160" i="3"/>
  <c r="H160" i="3"/>
  <c r="L159" i="3"/>
  <c r="K159" i="3"/>
  <c r="J159" i="3"/>
  <c r="I159" i="3"/>
  <c r="H159" i="3"/>
  <c r="L158" i="3"/>
  <c r="K158" i="3"/>
  <c r="J158" i="3"/>
  <c r="I158" i="3"/>
  <c r="H158" i="3"/>
  <c r="L157" i="3"/>
  <c r="K157" i="3"/>
  <c r="J157" i="3"/>
  <c r="I157" i="3"/>
  <c r="H157" i="3"/>
  <c r="L156" i="3"/>
  <c r="K156" i="3"/>
  <c r="J156" i="3"/>
  <c r="I156" i="3"/>
  <c r="H156" i="3"/>
  <c r="L155" i="3"/>
  <c r="K155" i="3"/>
  <c r="J155" i="3"/>
  <c r="I155" i="3"/>
  <c r="H155" i="3"/>
  <c r="L154" i="3"/>
  <c r="K154" i="3"/>
  <c r="J154" i="3"/>
  <c r="I154" i="3"/>
  <c r="H154" i="3"/>
  <c r="L153" i="3"/>
  <c r="K153" i="3"/>
  <c r="J153" i="3"/>
  <c r="I153" i="3"/>
  <c r="H153" i="3"/>
  <c r="L152" i="3"/>
  <c r="K152" i="3"/>
  <c r="J152" i="3"/>
  <c r="I152" i="3"/>
  <c r="H152" i="3"/>
  <c r="L151" i="3"/>
  <c r="K151" i="3"/>
  <c r="J151" i="3"/>
  <c r="I151" i="3"/>
  <c r="H151" i="3"/>
  <c r="L150" i="3"/>
  <c r="K150" i="3"/>
  <c r="J150" i="3"/>
  <c r="I150" i="3"/>
  <c r="H150" i="3"/>
  <c r="L149" i="3"/>
  <c r="K149" i="3"/>
  <c r="J149" i="3"/>
  <c r="I149" i="3"/>
  <c r="H149" i="3"/>
  <c r="L148" i="3"/>
  <c r="K148" i="3"/>
  <c r="J148" i="3"/>
  <c r="I148" i="3"/>
  <c r="H148" i="3"/>
  <c r="L147" i="3"/>
  <c r="K147" i="3"/>
  <c r="J147" i="3"/>
  <c r="I147" i="3"/>
  <c r="H147" i="3"/>
  <c r="L146" i="3"/>
  <c r="K146" i="3"/>
  <c r="J146" i="3"/>
  <c r="I146" i="3"/>
  <c r="H146" i="3"/>
  <c r="L145" i="3"/>
  <c r="K145" i="3"/>
  <c r="J145" i="3"/>
  <c r="I145" i="3"/>
  <c r="H145" i="3"/>
  <c r="L144" i="3"/>
  <c r="K144" i="3"/>
  <c r="J144" i="3"/>
  <c r="I144" i="3"/>
  <c r="H144" i="3"/>
  <c r="L143" i="3"/>
  <c r="K143" i="3"/>
  <c r="J143" i="3"/>
  <c r="I143" i="3"/>
  <c r="H143" i="3"/>
  <c r="L142" i="3"/>
  <c r="K142" i="3"/>
  <c r="J142" i="3"/>
  <c r="I142" i="3"/>
  <c r="H142" i="3"/>
  <c r="L141" i="3"/>
  <c r="K141" i="3"/>
  <c r="J141" i="3"/>
  <c r="I141" i="3"/>
  <c r="H141" i="3"/>
  <c r="L140" i="3"/>
  <c r="K140" i="3"/>
  <c r="J140" i="3"/>
  <c r="I140" i="3"/>
  <c r="H140" i="3"/>
  <c r="L139" i="3"/>
  <c r="K139" i="3"/>
  <c r="J139" i="3"/>
  <c r="I139" i="3"/>
  <c r="H139" i="3"/>
  <c r="L138" i="3"/>
  <c r="K138" i="3"/>
  <c r="J138" i="3"/>
  <c r="I138" i="3"/>
  <c r="H138" i="3"/>
  <c r="L137" i="3"/>
  <c r="K137" i="3"/>
  <c r="J137" i="3"/>
  <c r="I137" i="3"/>
  <c r="H137" i="3"/>
  <c r="L136" i="3"/>
  <c r="K136" i="3"/>
  <c r="J136" i="3"/>
  <c r="I136" i="3"/>
  <c r="H136" i="3"/>
  <c r="L135" i="3"/>
  <c r="K135" i="3"/>
  <c r="J135" i="3"/>
  <c r="I135" i="3"/>
  <c r="H135" i="3"/>
  <c r="L134" i="3"/>
  <c r="K134" i="3"/>
  <c r="J134" i="3"/>
  <c r="I134" i="3"/>
  <c r="H134" i="3"/>
  <c r="L133" i="3"/>
  <c r="K133" i="3"/>
  <c r="J133" i="3"/>
  <c r="I133" i="3"/>
  <c r="H133" i="3"/>
  <c r="L132" i="3"/>
  <c r="K132" i="3"/>
  <c r="J132" i="3"/>
  <c r="I132" i="3"/>
  <c r="H132" i="3"/>
  <c r="L131" i="3"/>
  <c r="K131" i="3"/>
  <c r="J131" i="3"/>
  <c r="I131" i="3"/>
  <c r="H131" i="3"/>
  <c r="L130" i="3"/>
  <c r="K130" i="3"/>
  <c r="J130" i="3"/>
  <c r="I130" i="3"/>
  <c r="H130" i="3"/>
  <c r="L129" i="3"/>
  <c r="K129" i="3"/>
  <c r="J129" i="3"/>
  <c r="I129" i="3"/>
  <c r="H129" i="3"/>
  <c r="L128" i="3"/>
  <c r="K128" i="3"/>
  <c r="J128" i="3"/>
  <c r="I128" i="3"/>
  <c r="H128" i="3"/>
  <c r="L127" i="3"/>
  <c r="K127" i="3"/>
  <c r="J127" i="3"/>
  <c r="I127" i="3"/>
  <c r="H127" i="3"/>
  <c r="L126" i="3"/>
  <c r="K126" i="3"/>
  <c r="J126" i="3"/>
  <c r="I126" i="3"/>
  <c r="H126" i="3"/>
  <c r="L125" i="3"/>
  <c r="K125" i="3"/>
  <c r="J125" i="3"/>
  <c r="I125" i="3"/>
  <c r="H125" i="3"/>
  <c r="L124" i="3"/>
  <c r="K124" i="3"/>
  <c r="J124" i="3"/>
  <c r="I124" i="3"/>
  <c r="H124" i="3"/>
  <c r="L123" i="3"/>
  <c r="K123" i="3"/>
  <c r="J123" i="3"/>
  <c r="I123" i="3"/>
  <c r="H123" i="3"/>
  <c r="L122" i="3"/>
  <c r="K122" i="3"/>
  <c r="J122" i="3"/>
  <c r="I122" i="3"/>
  <c r="H122" i="3"/>
  <c r="L121" i="3"/>
  <c r="K121" i="3"/>
  <c r="J121" i="3"/>
  <c r="I121" i="3"/>
  <c r="H121" i="3"/>
  <c r="L120" i="3"/>
  <c r="K120" i="3"/>
  <c r="J120" i="3"/>
  <c r="I120" i="3"/>
  <c r="H120" i="3"/>
  <c r="L119" i="3"/>
  <c r="K119" i="3"/>
  <c r="J119" i="3"/>
  <c r="I119" i="3"/>
  <c r="H119" i="3"/>
  <c r="L118" i="3"/>
  <c r="K118" i="3"/>
  <c r="J118" i="3"/>
  <c r="I118" i="3"/>
  <c r="H118" i="3"/>
  <c r="L117" i="3"/>
  <c r="K117" i="3"/>
  <c r="J117" i="3"/>
  <c r="I117" i="3"/>
  <c r="H117" i="3"/>
  <c r="L116" i="3"/>
  <c r="K116" i="3"/>
  <c r="J116" i="3"/>
  <c r="I116" i="3"/>
  <c r="H116" i="3"/>
  <c r="L115" i="3"/>
  <c r="K115" i="3"/>
  <c r="J115" i="3"/>
  <c r="I115" i="3"/>
  <c r="H115" i="3"/>
  <c r="L114" i="3"/>
  <c r="K114" i="3"/>
  <c r="J114" i="3"/>
  <c r="I114" i="3"/>
  <c r="H114" i="3"/>
  <c r="L113" i="3"/>
  <c r="K113" i="3"/>
  <c r="J113" i="3"/>
  <c r="I113" i="3"/>
  <c r="H113" i="3"/>
  <c r="L112" i="3"/>
  <c r="K112" i="3"/>
  <c r="J112" i="3"/>
  <c r="I112" i="3"/>
  <c r="H112" i="3"/>
  <c r="L111" i="3"/>
  <c r="K111" i="3"/>
  <c r="J111" i="3"/>
  <c r="I111" i="3"/>
  <c r="H111" i="3"/>
  <c r="L110" i="3"/>
  <c r="K110" i="3"/>
  <c r="J110" i="3"/>
  <c r="I110" i="3"/>
  <c r="H110" i="3"/>
  <c r="L109" i="3"/>
  <c r="K109" i="3"/>
  <c r="J109" i="3"/>
  <c r="I109" i="3"/>
  <c r="H109" i="3"/>
  <c r="L108" i="3"/>
  <c r="K108" i="3"/>
  <c r="J108" i="3"/>
  <c r="I108" i="3"/>
  <c r="H108" i="3"/>
  <c r="L107" i="3"/>
  <c r="K107" i="3"/>
  <c r="J107" i="3"/>
  <c r="I107" i="3"/>
  <c r="H107" i="3"/>
  <c r="L106" i="3"/>
  <c r="K106" i="3"/>
  <c r="J106" i="3"/>
  <c r="I106" i="3"/>
  <c r="H106" i="3"/>
  <c r="L105" i="3"/>
  <c r="K105" i="3"/>
  <c r="J105" i="3"/>
  <c r="I105" i="3"/>
  <c r="H105" i="3"/>
  <c r="L104" i="3"/>
  <c r="K104" i="3"/>
  <c r="J104" i="3"/>
  <c r="I104" i="3"/>
  <c r="H104" i="3"/>
  <c r="L103" i="3"/>
  <c r="K103" i="3"/>
  <c r="J103" i="3"/>
  <c r="I103" i="3"/>
  <c r="H103" i="3"/>
  <c r="L102" i="3"/>
  <c r="K102" i="3"/>
  <c r="J102" i="3"/>
  <c r="I102" i="3"/>
  <c r="H102" i="3"/>
  <c r="L101" i="3"/>
  <c r="K101" i="3"/>
  <c r="J101" i="3"/>
  <c r="I101" i="3"/>
  <c r="H101" i="3"/>
  <c r="L100" i="3"/>
  <c r="K100" i="3"/>
  <c r="J100" i="3"/>
  <c r="I100" i="3"/>
  <c r="H100" i="3"/>
  <c r="L99" i="3"/>
  <c r="K99" i="3"/>
  <c r="J99" i="3"/>
  <c r="I99" i="3"/>
  <c r="H99" i="3"/>
  <c r="L98" i="3"/>
  <c r="K98" i="3"/>
  <c r="J98" i="3"/>
  <c r="I98" i="3"/>
  <c r="H98" i="3"/>
  <c r="L97" i="3"/>
  <c r="K97" i="3"/>
  <c r="J97" i="3"/>
  <c r="I97" i="3"/>
  <c r="H97" i="3"/>
  <c r="L96" i="3"/>
  <c r="K96" i="3"/>
  <c r="J96" i="3"/>
  <c r="I96" i="3"/>
  <c r="H96" i="3"/>
  <c r="L95" i="3"/>
  <c r="K95" i="3"/>
  <c r="J95" i="3"/>
  <c r="I95" i="3"/>
  <c r="H95" i="3"/>
  <c r="L94" i="3"/>
  <c r="K94" i="3"/>
  <c r="J94" i="3"/>
  <c r="I94" i="3"/>
  <c r="H94" i="3"/>
  <c r="L93" i="3"/>
  <c r="K93" i="3"/>
  <c r="J93" i="3"/>
  <c r="I93" i="3"/>
  <c r="H93" i="3"/>
  <c r="L92" i="3"/>
  <c r="K92" i="3"/>
  <c r="J92" i="3"/>
  <c r="I92" i="3"/>
  <c r="H92" i="3"/>
  <c r="L91" i="3"/>
  <c r="K91" i="3"/>
  <c r="J91" i="3"/>
  <c r="I91" i="3"/>
  <c r="H91" i="3"/>
  <c r="L90" i="3"/>
  <c r="K90" i="3"/>
  <c r="J90" i="3"/>
  <c r="I90" i="3"/>
  <c r="H90" i="3"/>
  <c r="L89" i="3"/>
  <c r="K89" i="3"/>
  <c r="J89" i="3"/>
  <c r="I89" i="3"/>
  <c r="H89" i="3"/>
  <c r="L88" i="3"/>
  <c r="K88" i="3"/>
  <c r="J88" i="3"/>
  <c r="I88" i="3"/>
  <c r="H88" i="3"/>
  <c r="L87" i="3"/>
  <c r="K87" i="3"/>
  <c r="J87" i="3"/>
  <c r="I87" i="3"/>
  <c r="H87" i="3"/>
  <c r="L86" i="3"/>
  <c r="K86" i="3"/>
  <c r="J86" i="3"/>
  <c r="I86" i="3"/>
  <c r="H86" i="3"/>
  <c r="L85" i="3"/>
  <c r="K85" i="3"/>
  <c r="J85" i="3"/>
  <c r="I85" i="3"/>
  <c r="H85" i="3"/>
  <c r="L84" i="3"/>
  <c r="K84" i="3"/>
  <c r="J84" i="3"/>
  <c r="I84" i="3"/>
  <c r="H84" i="3"/>
  <c r="L83" i="3"/>
  <c r="K83" i="3"/>
  <c r="J83" i="3"/>
  <c r="I83" i="3"/>
  <c r="H83" i="3"/>
  <c r="L82" i="3"/>
  <c r="K82" i="3"/>
  <c r="J82" i="3"/>
  <c r="I82" i="3"/>
  <c r="H82" i="3"/>
  <c r="L81" i="3"/>
  <c r="K81" i="3"/>
  <c r="J81" i="3"/>
  <c r="I81" i="3"/>
  <c r="H81" i="3"/>
  <c r="L80" i="3"/>
  <c r="K80" i="3"/>
  <c r="J80" i="3"/>
  <c r="I80" i="3"/>
  <c r="H80" i="3"/>
  <c r="L79" i="3"/>
  <c r="K79" i="3"/>
  <c r="J79" i="3"/>
  <c r="I79" i="3"/>
  <c r="H79" i="3"/>
  <c r="L78" i="3"/>
  <c r="K78" i="3"/>
  <c r="J78" i="3"/>
  <c r="I78" i="3"/>
  <c r="H78" i="3"/>
  <c r="L77" i="3"/>
  <c r="K77" i="3"/>
  <c r="J77" i="3"/>
  <c r="I77" i="3"/>
  <c r="H77" i="3"/>
  <c r="L76" i="3"/>
  <c r="K76" i="3"/>
  <c r="J76" i="3"/>
  <c r="I76" i="3"/>
  <c r="H76" i="3"/>
  <c r="L75" i="3"/>
  <c r="K75" i="3"/>
  <c r="J75" i="3"/>
  <c r="I75" i="3"/>
  <c r="H75" i="3"/>
  <c r="L74" i="3"/>
  <c r="K74" i="3"/>
  <c r="J74" i="3"/>
  <c r="I74" i="3"/>
  <c r="H74" i="3"/>
  <c r="L73" i="3"/>
  <c r="K73" i="3"/>
  <c r="J73" i="3"/>
  <c r="I73" i="3"/>
  <c r="H73" i="3"/>
  <c r="L72" i="3"/>
  <c r="K72" i="3"/>
  <c r="J72" i="3"/>
  <c r="I72" i="3"/>
  <c r="H72" i="3"/>
  <c r="L71" i="3"/>
  <c r="K71" i="3"/>
  <c r="J71" i="3"/>
  <c r="I71" i="3"/>
  <c r="H71" i="3"/>
  <c r="L70" i="3"/>
  <c r="K70" i="3"/>
  <c r="J70" i="3"/>
  <c r="I70" i="3"/>
  <c r="H70" i="3"/>
  <c r="L69" i="3"/>
  <c r="K69" i="3"/>
  <c r="J69" i="3"/>
  <c r="I69" i="3"/>
  <c r="H69" i="3"/>
  <c r="L68" i="3"/>
  <c r="K68" i="3"/>
  <c r="J68" i="3"/>
  <c r="I68" i="3"/>
  <c r="H68" i="3"/>
  <c r="L67" i="3"/>
  <c r="K67" i="3"/>
  <c r="J67" i="3"/>
  <c r="I67" i="3"/>
  <c r="H67" i="3"/>
  <c r="L66" i="3"/>
  <c r="K66" i="3"/>
  <c r="J66" i="3"/>
  <c r="I66" i="3"/>
  <c r="H66" i="3"/>
  <c r="L65" i="3"/>
  <c r="K65" i="3"/>
  <c r="J65" i="3"/>
  <c r="I65" i="3"/>
  <c r="H65" i="3"/>
  <c r="L64" i="3"/>
  <c r="K64" i="3"/>
  <c r="J64" i="3"/>
  <c r="I64" i="3"/>
  <c r="H64" i="3"/>
  <c r="L63" i="3"/>
  <c r="K63" i="3"/>
  <c r="J63" i="3"/>
  <c r="I63" i="3"/>
  <c r="H63" i="3"/>
  <c r="L62" i="3"/>
  <c r="K62" i="3"/>
  <c r="J62" i="3"/>
  <c r="I62" i="3"/>
  <c r="H62" i="3"/>
  <c r="L61" i="3"/>
  <c r="K61" i="3"/>
  <c r="J61" i="3"/>
  <c r="I61" i="3"/>
  <c r="H61" i="3"/>
  <c r="L60" i="3"/>
  <c r="K60" i="3"/>
  <c r="J60" i="3"/>
  <c r="I60" i="3"/>
  <c r="H60" i="3"/>
  <c r="L59" i="3"/>
  <c r="K59" i="3"/>
  <c r="J59" i="3"/>
  <c r="I59" i="3"/>
  <c r="H59" i="3"/>
  <c r="L58" i="3"/>
  <c r="K58" i="3"/>
  <c r="J58" i="3"/>
  <c r="I58" i="3"/>
  <c r="H58" i="3"/>
  <c r="L57" i="3"/>
  <c r="K57" i="3"/>
  <c r="J57" i="3"/>
  <c r="I57" i="3"/>
  <c r="H57" i="3"/>
  <c r="L56" i="3"/>
  <c r="K56" i="3"/>
  <c r="J56" i="3"/>
  <c r="I56" i="3"/>
  <c r="H56" i="3"/>
  <c r="L55" i="3"/>
  <c r="K55" i="3"/>
  <c r="J55" i="3"/>
  <c r="I55" i="3"/>
  <c r="H55" i="3"/>
  <c r="L54" i="3"/>
  <c r="K54" i="3"/>
  <c r="J54" i="3"/>
  <c r="I54" i="3"/>
  <c r="H54" i="3"/>
  <c r="L53" i="3"/>
  <c r="K53" i="3"/>
  <c r="J53" i="3"/>
  <c r="I53" i="3"/>
  <c r="H53" i="3"/>
  <c r="L52" i="3"/>
  <c r="K52" i="3"/>
  <c r="J52" i="3"/>
  <c r="I52" i="3"/>
  <c r="H52" i="3"/>
  <c r="L51" i="3"/>
  <c r="K51" i="3"/>
  <c r="J51" i="3"/>
  <c r="I51" i="3"/>
  <c r="H51" i="3"/>
  <c r="L50" i="3"/>
  <c r="K50" i="3"/>
  <c r="J50" i="3"/>
  <c r="I50" i="3"/>
  <c r="H50" i="3"/>
  <c r="L49" i="3"/>
  <c r="K49" i="3"/>
  <c r="J49" i="3"/>
  <c r="I49" i="3"/>
  <c r="H49" i="3"/>
  <c r="L48" i="3"/>
  <c r="K48" i="3"/>
  <c r="J48" i="3"/>
  <c r="I48" i="3"/>
  <c r="H48" i="3"/>
  <c r="L47" i="3"/>
  <c r="K47" i="3"/>
  <c r="J47" i="3"/>
  <c r="I47" i="3"/>
  <c r="H47" i="3"/>
  <c r="L46" i="3"/>
  <c r="K46" i="3"/>
  <c r="J46" i="3"/>
  <c r="I46" i="3"/>
  <c r="H46" i="3"/>
  <c r="L45" i="3"/>
  <c r="K45" i="3"/>
  <c r="J45" i="3"/>
  <c r="I45" i="3"/>
  <c r="H45" i="3"/>
  <c r="L44" i="3"/>
  <c r="K44" i="3"/>
  <c r="J44" i="3"/>
  <c r="I44" i="3"/>
  <c r="H44" i="3"/>
  <c r="L43" i="3"/>
  <c r="K43" i="3"/>
  <c r="J43" i="3"/>
  <c r="I43" i="3"/>
  <c r="H43" i="3"/>
  <c r="L42" i="3"/>
  <c r="K42" i="3"/>
  <c r="J42" i="3"/>
  <c r="I42" i="3"/>
  <c r="H42" i="3"/>
  <c r="L41" i="3"/>
  <c r="K41" i="3"/>
  <c r="J41" i="3"/>
  <c r="I41" i="3"/>
  <c r="H41" i="3"/>
  <c r="L40" i="3"/>
  <c r="K40" i="3"/>
  <c r="J40" i="3"/>
  <c r="I40" i="3"/>
  <c r="H40" i="3"/>
  <c r="L39" i="3"/>
  <c r="K39" i="3"/>
  <c r="J39" i="3"/>
  <c r="I39" i="3"/>
  <c r="H39" i="3"/>
  <c r="L38" i="3"/>
  <c r="K38" i="3"/>
  <c r="J38" i="3"/>
  <c r="I38" i="3"/>
  <c r="H38" i="3"/>
  <c r="L37" i="3"/>
  <c r="K37" i="3"/>
  <c r="J37" i="3"/>
  <c r="I37" i="3"/>
  <c r="H37" i="3"/>
  <c r="L36" i="3"/>
  <c r="K36" i="3"/>
  <c r="J36" i="3"/>
  <c r="I36" i="3"/>
  <c r="H36" i="3"/>
  <c r="L35" i="3"/>
  <c r="K35" i="3"/>
  <c r="J35" i="3"/>
  <c r="I35" i="3"/>
  <c r="H35" i="3"/>
  <c r="L34" i="3"/>
  <c r="K34" i="3"/>
  <c r="J34" i="3"/>
  <c r="I34" i="3"/>
  <c r="H34" i="3"/>
  <c r="L33" i="3"/>
  <c r="K33" i="3"/>
  <c r="J33" i="3"/>
  <c r="I33" i="3"/>
  <c r="H33" i="3"/>
  <c r="L32" i="3"/>
  <c r="K32" i="3"/>
  <c r="J32" i="3"/>
  <c r="I32" i="3"/>
  <c r="H32" i="3"/>
  <c r="L31" i="3"/>
  <c r="K31" i="3"/>
  <c r="J31" i="3"/>
  <c r="I31" i="3"/>
  <c r="H31" i="3"/>
  <c r="L30" i="3"/>
  <c r="K30" i="3"/>
  <c r="J30" i="3"/>
  <c r="I30" i="3"/>
  <c r="H30" i="3"/>
  <c r="L29" i="3"/>
  <c r="K29" i="3"/>
  <c r="J29" i="3"/>
  <c r="I29" i="3"/>
  <c r="H29" i="3"/>
  <c r="L28" i="3"/>
  <c r="K28" i="3"/>
  <c r="J28" i="3"/>
  <c r="I28" i="3"/>
  <c r="H28" i="3"/>
  <c r="L27" i="3"/>
  <c r="K27" i="3"/>
  <c r="J27" i="3"/>
  <c r="I27" i="3"/>
  <c r="H27" i="3"/>
  <c r="L26" i="3"/>
  <c r="K26" i="3"/>
  <c r="J26" i="3"/>
  <c r="I26" i="3"/>
  <c r="H26" i="3"/>
  <c r="L25" i="3"/>
  <c r="K25" i="3"/>
  <c r="J25" i="3"/>
  <c r="I25" i="3"/>
  <c r="H25" i="3"/>
  <c r="L24" i="3"/>
  <c r="K24" i="3"/>
  <c r="J24" i="3"/>
  <c r="I24" i="3"/>
  <c r="H24" i="3"/>
  <c r="L23" i="3"/>
  <c r="K23" i="3"/>
  <c r="J23" i="3"/>
  <c r="I23" i="3"/>
  <c r="H23" i="3"/>
  <c r="L22" i="3"/>
  <c r="K22" i="3"/>
  <c r="J22" i="3"/>
  <c r="I22" i="3"/>
  <c r="H22" i="3"/>
  <c r="L21" i="3"/>
  <c r="K21" i="3"/>
  <c r="J21" i="3"/>
  <c r="I21" i="3"/>
  <c r="H21" i="3"/>
  <c r="L20" i="3"/>
  <c r="K20" i="3"/>
  <c r="J20" i="3"/>
  <c r="I20" i="3"/>
  <c r="H20" i="3"/>
  <c r="L19" i="3"/>
  <c r="K19" i="3"/>
  <c r="J19" i="3"/>
  <c r="I19" i="3"/>
  <c r="H19" i="3"/>
  <c r="L18" i="3"/>
  <c r="K18" i="3"/>
  <c r="J18" i="3"/>
  <c r="I18" i="3"/>
  <c r="H18" i="3"/>
  <c r="L17" i="3"/>
  <c r="K17" i="3"/>
  <c r="J17" i="3"/>
  <c r="I17" i="3"/>
  <c r="H17" i="3"/>
  <c r="L16" i="3"/>
  <c r="K16" i="3"/>
  <c r="J16" i="3"/>
  <c r="I16" i="3"/>
  <c r="H16" i="3"/>
  <c r="L15" i="3"/>
  <c r="K15" i="3"/>
  <c r="J15" i="3"/>
  <c r="I15" i="3"/>
  <c r="H15" i="3"/>
  <c r="L14" i="3"/>
  <c r="K14" i="3"/>
  <c r="J14" i="3"/>
  <c r="I14" i="3"/>
  <c r="H14" i="3"/>
  <c r="L13" i="3"/>
  <c r="K13" i="3"/>
  <c r="J13" i="3"/>
  <c r="I13" i="3"/>
  <c r="H13" i="3"/>
  <c r="L12" i="3"/>
  <c r="K12" i="3"/>
  <c r="J12" i="3"/>
  <c r="I12" i="3"/>
  <c r="H12" i="3"/>
  <c r="L11" i="3"/>
  <c r="K11" i="3"/>
  <c r="J11" i="3"/>
  <c r="I11" i="3"/>
  <c r="H11" i="3"/>
  <c r="L10" i="3"/>
  <c r="K10" i="3"/>
  <c r="J10" i="3"/>
  <c r="I10" i="3"/>
  <c r="H10" i="3"/>
  <c r="L9" i="3"/>
  <c r="K9" i="3"/>
  <c r="J9" i="3"/>
  <c r="I9" i="3"/>
  <c r="H9" i="3"/>
  <c r="J215" i="3"/>
  <c r="J211" i="3"/>
  <c r="E12" i="6" l="1"/>
  <c r="B13" i="6"/>
  <c r="O192" i="3"/>
  <c r="O149" i="3"/>
  <c r="O184" i="3"/>
  <c r="O145" i="3"/>
  <c r="O147" i="3"/>
  <c r="O151" i="3"/>
  <c r="O153" i="3"/>
  <c r="O155" i="3"/>
  <c r="O157" i="3"/>
  <c r="O159" i="3"/>
  <c r="O163" i="3"/>
  <c r="O165" i="3"/>
  <c r="O168" i="3"/>
  <c r="O174" i="3"/>
  <c r="O176" i="3"/>
  <c r="O177" i="3"/>
  <c r="O181" i="3"/>
  <c r="O185" i="3"/>
  <c r="O186" i="3"/>
  <c r="O187" i="3"/>
  <c r="O189" i="3"/>
  <c r="O202" i="3"/>
  <c r="O73" i="3"/>
  <c r="O59" i="3"/>
  <c r="O61" i="3"/>
  <c r="O65" i="3"/>
  <c r="O66" i="3"/>
  <c r="O84" i="3"/>
  <c r="O88" i="3"/>
  <c r="O107" i="3"/>
  <c r="O109" i="3"/>
  <c r="O122" i="3"/>
  <c r="O123" i="3"/>
  <c r="O124" i="3"/>
  <c r="O128" i="3"/>
  <c r="O132" i="3"/>
  <c r="O134" i="3"/>
  <c r="O136" i="3"/>
  <c r="O77" i="3"/>
  <c r="O97" i="3"/>
  <c r="O118" i="3"/>
  <c r="O120" i="3"/>
  <c r="O126" i="3"/>
  <c r="O138" i="3"/>
  <c r="O144" i="3"/>
  <c r="O43" i="3"/>
  <c r="O49" i="3"/>
  <c r="O55" i="3"/>
  <c r="O63" i="3"/>
  <c r="O69" i="3"/>
  <c r="O70" i="3"/>
  <c r="O72" i="3"/>
  <c r="O115" i="3"/>
  <c r="O129" i="3"/>
  <c r="O139" i="3"/>
  <c r="O173" i="3"/>
  <c r="O56" i="3"/>
  <c r="O23" i="3"/>
  <c r="O32" i="3"/>
  <c r="O85" i="3"/>
  <c r="O87" i="3"/>
  <c r="O89" i="3"/>
  <c r="O91" i="3"/>
  <c r="O92" i="3"/>
  <c r="O94" i="3"/>
  <c r="O96" i="3"/>
  <c r="O98" i="3"/>
  <c r="O99" i="3"/>
  <c r="O101" i="3"/>
  <c r="O104" i="3"/>
  <c r="O106" i="3"/>
  <c r="O108" i="3"/>
  <c r="O110" i="3"/>
  <c r="O113" i="3"/>
  <c r="O117" i="3"/>
  <c r="O119" i="3"/>
  <c r="O121" i="3"/>
  <c r="O125" i="3"/>
  <c r="O127" i="3"/>
  <c r="O131" i="3"/>
  <c r="O133" i="3"/>
  <c r="O135" i="3"/>
  <c r="O137" i="3"/>
  <c r="O142" i="3"/>
  <c r="O143" i="3"/>
  <c r="O146" i="3"/>
  <c r="O148" i="3"/>
  <c r="O150" i="3"/>
  <c r="O154" i="3"/>
  <c r="O158" i="3"/>
  <c r="O15" i="3"/>
  <c r="O18" i="3"/>
  <c r="O19" i="3"/>
  <c r="O20" i="3"/>
  <c r="O26" i="3"/>
  <c r="O28" i="3"/>
  <c r="O31" i="3"/>
  <c r="O36" i="3"/>
  <c r="O37" i="3"/>
  <c r="O39" i="3"/>
  <c r="O42" i="3"/>
  <c r="O45" i="3"/>
  <c r="O47" i="3"/>
  <c r="O51" i="3"/>
  <c r="O52" i="3"/>
  <c r="O67" i="3"/>
  <c r="O76" i="3"/>
  <c r="O78" i="3"/>
  <c r="O79" i="3"/>
  <c r="O81" i="3"/>
  <c r="O83" i="3"/>
  <c r="O9" i="3"/>
  <c r="O11" i="3"/>
  <c r="O16" i="3"/>
  <c r="O34" i="3"/>
  <c r="O161" i="3"/>
  <c r="O162" i="3"/>
  <c r="O164" i="3"/>
  <c r="O166" i="3"/>
  <c r="O167" i="3"/>
  <c r="O169" i="3"/>
  <c r="O170" i="3"/>
  <c r="O172" i="3"/>
  <c r="O178" i="3"/>
  <c r="O33" i="3"/>
  <c r="O188" i="3"/>
  <c r="O190" i="3"/>
  <c r="O10" i="3"/>
  <c r="O12" i="3"/>
  <c r="O21" i="3"/>
  <c r="O29" i="3"/>
  <c r="O38" i="3"/>
  <c r="O57" i="3"/>
  <c r="O80" i="3"/>
  <c r="O82" i="3"/>
  <c r="O86" i="3"/>
  <c r="O90" i="3"/>
  <c r="O93" i="3"/>
  <c r="O95" i="3"/>
  <c r="O100" i="3"/>
  <c r="O102" i="3"/>
  <c r="O103" i="3"/>
  <c r="O105" i="3"/>
  <c r="O111" i="3"/>
  <c r="O112" i="3"/>
  <c r="O114" i="3"/>
  <c r="O116" i="3"/>
  <c r="O130" i="3"/>
  <c r="O140" i="3"/>
  <c r="O141" i="3"/>
  <c r="O182" i="3"/>
  <c r="O183" i="3"/>
  <c r="O152" i="3"/>
  <c r="O156" i="3"/>
  <c r="O160" i="3"/>
  <c r="O171" i="3"/>
  <c r="O179" i="3"/>
  <c r="O191" i="3"/>
  <c r="L203" i="3"/>
  <c r="K203" i="3"/>
  <c r="C208" i="3" s="1"/>
  <c r="J203" i="3"/>
  <c r="F12" i="6" s="1"/>
  <c r="I203" i="3"/>
  <c r="C207" i="3" s="1"/>
  <c r="O14" i="3"/>
  <c r="O25" i="3"/>
  <c r="O27" i="3"/>
  <c r="O35" i="3"/>
  <c r="O40" i="3"/>
  <c r="O44" i="3"/>
  <c r="O46" i="3"/>
  <c r="O48" i="3"/>
  <c r="O50" i="3"/>
  <c r="O53" i="3"/>
  <c r="O54" i="3"/>
  <c r="O60" i="3"/>
  <c r="O62" i="3"/>
  <c r="O64" i="3"/>
  <c r="O68" i="3"/>
  <c r="O71" i="3"/>
  <c r="O74" i="3"/>
  <c r="O75" i="3"/>
  <c r="O175" i="3"/>
  <c r="O17" i="3"/>
  <c r="O24" i="3"/>
  <c r="O30" i="3"/>
  <c r="O13" i="3"/>
  <c r="O22" i="3"/>
  <c r="O41" i="3"/>
  <c r="O58" i="3"/>
  <c r="O180" i="3"/>
  <c r="G12" i="6" l="1"/>
  <c r="O203" i="3"/>
  <c r="C210" i="3"/>
  <c r="C212" i="3"/>
  <c r="C211" i="3"/>
  <c r="E14" i="6"/>
  <c r="G14" i="6" l="1"/>
  <c r="F14" i="6"/>
  <c r="C213" i="3"/>
  <c r="H14" i="6" l="1"/>
  <c r="M204" i="3" l="1"/>
</calcChain>
</file>

<file path=xl/sharedStrings.xml><?xml version="1.0" encoding="utf-8"?>
<sst xmlns="http://schemas.openxmlformats.org/spreadsheetml/2006/main" count="642" uniqueCount="581">
  <si>
    <t>Calle Feliciano Martínez Esquina José Leger, El Prado, Azua, República Dominicana</t>
  </si>
  <si>
    <t>NOMBRE</t>
  </si>
  <si>
    <t>INAVI</t>
  </si>
  <si>
    <t>SUELDO NETO</t>
  </si>
  <si>
    <t>SEGURIDAD SOCIAL</t>
  </si>
  <si>
    <t xml:space="preserve">INAVI  :   </t>
  </si>
  <si>
    <t>Aporte del a trabajador</t>
  </si>
  <si>
    <t>Aporte del patrono</t>
  </si>
  <si>
    <t>SEGURO FAMILIAR DE SALUD</t>
  </si>
  <si>
    <t>Aporte del trabajador</t>
  </si>
  <si>
    <t>Total===========&gt;</t>
  </si>
  <si>
    <t>APORTE SEGURO R LABORAL PATRONO</t>
  </si>
  <si>
    <t>APORTE SEGURO FAMILIAR   SALUD  EMPLEADO</t>
  </si>
  <si>
    <t>APORTE SEGURO FAMILIAR   SALUD  PATRONO</t>
  </si>
  <si>
    <t xml:space="preserve">CEDULA
</t>
  </si>
  <si>
    <t>CARGOS</t>
  </si>
  <si>
    <t>SUELDO</t>
  </si>
  <si>
    <t>Maria Antonia Cuevas</t>
  </si>
  <si>
    <t>TOTAL $RD</t>
  </si>
  <si>
    <t xml:space="preserve">Aporte Empleados S Social  </t>
  </si>
  <si>
    <t>Aporte Empleados Seguro F de  Salud</t>
  </si>
  <si>
    <t xml:space="preserve"> SEGURIDAD SOCIAL</t>
  </si>
  <si>
    <t>Aporte  al Seguro R  Laboral</t>
  </si>
  <si>
    <t>Aporte Patrono S. Social</t>
  </si>
  <si>
    <t>Total================&gt;</t>
  </si>
  <si>
    <t>Aporte Patrono Seguro F de  Salud</t>
  </si>
  <si>
    <t>Constribucion a la Seguridad S</t>
  </si>
  <si>
    <t>Salustriana Ferreras Ferreras</t>
  </si>
  <si>
    <t>070-0004096-9</t>
  </si>
  <si>
    <t>R. LABORAL</t>
  </si>
  <si>
    <t>P.PENSIONES</t>
  </si>
  <si>
    <t>S.F.SALUD</t>
  </si>
  <si>
    <t>TOTAL</t>
  </si>
  <si>
    <t>sueldo</t>
  </si>
  <si>
    <t>bruto</t>
  </si>
  <si>
    <t>RESUMEN RETENCIONES SEGURIDAD SOCIAL</t>
  </si>
  <si>
    <t>Idalina Vicente Vicente</t>
  </si>
  <si>
    <t>225-0046196-1</t>
  </si>
  <si>
    <t>Obrero Vivero Los Bolos, Postrer Rio</t>
  </si>
  <si>
    <t>Salvador Montero De Oleo</t>
  </si>
  <si>
    <t>014-0009486-6</t>
  </si>
  <si>
    <t>Wander Encarnacion Montero</t>
  </si>
  <si>
    <t>014-0022260-8</t>
  </si>
  <si>
    <t>Jose Enrique Montero Vicente</t>
  </si>
  <si>
    <t>014-0019689-3</t>
  </si>
  <si>
    <t>Nelson Amador</t>
  </si>
  <si>
    <t>014-0020306-1</t>
  </si>
  <si>
    <t>Milagros Montero Vicente</t>
  </si>
  <si>
    <t>014-0018268-7</t>
  </si>
  <si>
    <t>Hungria Vicente Romero</t>
  </si>
  <si>
    <t>014-0017102-9</t>
  </si>
  <si>
    <t>Yohana Morillo Montero</t>
  </si>
  <si>
    <t>001-1922599-3</t>
  </si>
  <si>
    <t>Manuel Omar Perez Mateo</t>
  </si>
  <si>
    <t>070-0004760-0</t>
  </si>
  <si>
    <t>Inspector(a) CEED Descubierta</t>
  </si>
  <si>
    <t>Veronnys Leonidas Ferreras Familia</t>
  </si>
  <si>
    <t>070-0006312-8</t>
  </si>
  <si>
    <t>Sec. CEED Descubierta</t>
  </si>
  <si>
    <t>Luz Mireya Rivas Delva</t>
  </si>
  <si>
    <t>070-0007184-0</t>
  </si>
  <si>
    <t>Aux. Caja CEED Descubierta</t>
  </si>
  <si>
    <t>Sandra Joaquina Ferreras Perez</t>
  </si>
  <si>
    <t>070-0002978-0</t>
  </si>
  <si>
    <t>Dir. Cocina CEED Descubierta</t>
  </si>
  <si>
    <t>Aux. Cocina CEED Descubierta</t>
  </si>
  <si>
    <t>Aracelis Mendez Novas</t>
  </si>
  <si>
    <t>070-0004574-5</t>
  </si>
  <si>
    <t>Mariles Benitez Santana</t>
  </si>
  <si>
    <t>070-0000613-5</t>
  </si>
  <si>
    <t>Conserje CEED Descubierta</t>
  </si>
  <si>
    <t>Vinellys Mercedes Mancebo</t>
  </si>
  <si>
    <t>020-0008591-6</t>
  </si>
  <si>
    <t>Encargado(a) CEED Mella</t>
  </si>
  <si>
    <t>Salvador Ayendys Mancebo Tejeda</t>
  </si>
  <si>
    <t>020-0009765-5</t>
  </si>
  <si>
    <t>Inspector(a) CEED Mella</t>
  </si>
  <si>
    <t>Pedro Anderson Martinez Sena</t>
  </si>
  <si>
    <t>114-0000076-3</t>
  </si>
  <si>
    <t>Aux. Almacen CEED Mella</t>
  </si>
  <si>
    <t>Yane Lucrecia Terrero</t>
  </si>
  <si>
    <t>020-0004502-7</t>
  </si>
  <si>
    <t>Sec. CEED Mella</t>
  </si>
  <si>
    <t>Sam Queiser Perez Mancebo</t>
  </si>
  <si>
    <t>114-0000370-0</t>
  </si>
  <si>
    <t>Cajera CEED Mella</t>
  </si>
  <si>
    <t>Yairo Manuel Perez Sena</t>
  </si>
  <si>
    <t>114-0000168-8</t>
  </si>
  <si>
    <t>Aux. Cocina CEED Mella</t>
  </si>
  <si>
    <t>Daniel de los Santos Jimenez Vasquez</t>
  </si>
  <si>
    <t>020-0014331-9</t>
  </si>
  <si>
    <t>Seguridad CEED Mella</t>
  </si>
  <si>
    <t>Ana Lucia Perez</t>
  </si>
  <si>
    <t>020-0013894-7</t>
  </si>
  <si>
    <t>Conserje CEED Mella</t>
  </si>
  <si>
    <t>Lilian Maria Santana</t>
  </si>
  <si>
    <t>020-0008672-4</t>
  </si>
  <si>
    <t>Francisco Alberto Matos</t>
  </si>
  <si>
    <t>020-0007446-4</t>
  </si>
  <si>
    <t>Encargado(a) CEED DM La Colonia</t>
  </si>
  <si>
    <t>Angel Manuel del Jesus Perez Adames</t>
  </si>
  <si>
    <t>020-0004761-9</t>
  </si>
  <si>
    <t>Inspector(a) CEED DM La Colonia</t>
  </si>
  <si>
    <t>Radhames Peña Cuevas</t>
  </si>
  <si>
    <t>020-0004736-1</t>
  </si>
  <si>
    <t>Aux. Almacen CEED DM La Colonia</t>
  </si>
  <si>
    <t>Jorge Manuel Gonzalez Adames</t>
  </si>
  <si>
    <t>402-1350983-5</t>
  </si>
  <si>
    <t>Aux. Caja CEED DM La Colonia</t>
  </si>
  <si>
    <t>Robert Diaz Matos</t>
  </si>
  <si>
    <t>020-0009587-3</t>
  </si>
  <si>
    <t>Dir. Cocina CEED DM La Colonia</t>
  </si>
  <si>
    <t>Andrea Perez</t>
  </si>
  <si>
    <t>020-0004738-7</t>
  </si>
  <si>
    <t>Aux. Cocina CEED DM La Colonia</t>
  </si>
  <si>
    <t>Martha Cuevas</t>
  </si>
  <si>
    <t>020-0004561-3</t>
  </si>
  <si>
    <t>Ofania Andrea Santana Novas</t>
  </si>
  <si>
    <t>020-0015771-5</t>
  </si>
  <si>
    <t>Ayte. Cocina CEED DM La Colonia</t>
  </si>
  <si>
    <t>Miguel Ruben Garcia</t>
  </si>
  <si>
    <t>020-0007428-2</t>
  </si>
  <si>
    <t>Andres Encarnacion</t>
  </si>
  <si>
    <t>020-0007417-5</t>
  </si>
  <si>
    <t>Sereno CEED DM La Colonia</t>
  </si>
  <si>
    <t>Maria Virginia Florian Duval</t>
  </si>
  <si>
    <t>022-0003246-0</t>
  </si>
  <si>
    <t>Conserje CEED DM La Colonia</t>
  </si>
  <si>
    <t>Jacqueline Ana Oviedo Perez</t>
  </si>
  <si>
    <t>020-0007496-9</t>
  </si>
  <si>
    <t>Wander Milciades Cuevas Medrano</t>
  </si>
  <si>
    <t>020-0009710-1</t>
  </si>
  <si>
    <t>Encargado(a) CEED Duverge</t>
  </si>
  <si>
    <t>Dalmiro Matos Adames</t>
  </si>
  <si>
    <t>020-0003452-6</t>
  </si>
  <si>
    <t>Inspector(a) CEED Duverge</t>
  </si>
  <si>
    <t>Sergio Eugenio Perez</t>
  </si>
  <si>
    <t>020-0010850-2</t>
  </si>
  <si>
    <t>Aux. Almacen CEED Duverge</t>
  </si>
  <si>
    <t>Idelcy Danisa Novas Medrano</t>
  </si>
  <si>
    <t>001-1791314-5</t>
  </si>
  <si>
    <t>Cajera CEED Duverge</t>
  </si>
  <si>
    <t>Rosy Peña</t>
  </si>
  <si>
    <t>020-0018318-2</t>
  </si>
  <si>
    <t>Aux. Caja CEED Duverge</t>
  </si>
  <si>
    <t>Filix Michael Jimenez Montaño</t>
  </si>
  <si>
    <t>020-0017159-1</t>
  </si>
  <si>
    <t>Dir. Cocina CEED Duverge</t>
  </si>
  <si>
    <t>Aux. Cocina CEED Duverge</t>
  </si>
  <si>
    <t>Rellitin Mercedes Rocha</t>
  </si>
  <si>
    <t>020-0016082-6</t>
  </si>
  <si>
    <t>Wilda Missett Perez</t>
  </si>
  <si>
    <t>020-0007974-5</t>
  </si>
  <si>
    <t>Ayte. Cocina CEED Duverge</t>
  </si>
  <si>
    <t>Antonio Pol</t>
  </si>
  <si>
    <t>020-0013011-8</t>
  </si>
  <si>
    <t>Ruben Medrano</t>
  </si>
  <si>
    <t>020-0001932-9</t>
  </si>
  <si>
    <t>Seguridad CEED Duverge</t>
  </si>
  <si>
    <t>Conserje CEED Duverge</t>
  </si>
  <si>
    <t>Patria Feliz</t>
  </si>
  <si>
    <t>020-0008944-7</t>
  </si>
  <si>
    <t>Marcial de la Paz</t>
  </si>
  <si>
    <t>020-0006912-6</t>
  </si>
  <si>
    <t>Aux. Almacen CEED DM Vegan a Ver</t>
  </si>
  <si>
    <t>Gabriela Elizabeth Feliz Volquez</t>
  </si>
  <si>
    <t>402-1305752-0</t>
  </si>
  <si>
    <t>Sec. CEED DM Vegan a Ver</t>
  </si>
  <si>
    <t>Ayte. Cocina CEED DM Vegan a Ver</t>
  </si>
  <si>
    <t>Mirelis Rosario</t>
  </si>
  <si>
    <t>020-0009980-0</t>
  </si>
  <si>
    <t>Hector Basilio Peña</t>
  </si>
  <si>
    <t>020-0006916-7</t>
  </si>
  <si>
    <t>Conserje CEED DM Vegan a Ver</t>
  </si>
  <si>
    <t>Aracelis Feliz Medrano</t>
  </si>
  <si>
    <t>020-0017751-5</t>
  </si>
  <si>
    <t>Mary Lola Recio Florian</t>
  </si>
  <si>
    <t>077-0002046-9</t>
  </si>
  <si>
    <t>Encargado(a) CEED Jimani</t>
  </si>
  <si>
    <t>Maria Altagracia Arias Perez</t>
  </si>
  <si>
    <t>077-0000752-4</t>
  </si>
  <si>
    <t>Inspector(a) CEED Jimani</t>
  </si>
  <si>
    <t>Gregorio Matia Perez Racio</t>
  </si>
  <si>
    <t>402-4593776-4</t>
  </si>
  <si>
    <t>Aux. Almacen CEED Jimani</t>
  </si>
  <si>
    <t>Alicia Mercedes Trinidad Nova</t>
  </si>
  <si>
    <t>077-0008243-6</t>
  </si>
  <si>
    <t>Sec. CEED Jimani</t>
  </si>
  <si>
    <t>Juana Emilia Cuevas Cuevas</t>
  </si>
  <si>
    <t>402-2085973-6</t>
  </si>
  <si>
    <t>Cajera CEED Jimani</t>
  </si>
  <si>
    <t>Rosa Elizabeth Matos Batista</t>
  </si>
  <si>
    <t>077-0006364-2</t>
  </si>
  <si>
    <t>Aux. Caja CEED Jimani</t>
  </si>
  <si>
    <t>Juan de la Rosa Medina Dotel</t>
  </si>
  <si>
    <t>077-0002858-7</t>
  </si>
  <si>
    <t>Dir. Cocina CEED Jimani</t>
  </si>
  <si>
    <t>Pedro Alexi Ramirez Cuevas</t>
  </si>
  <si>
    <t>022-0011534-9</t>
  </si>
  <si>
    <t>Aux. Cocina CEED Jimani</t>
  </si>
  <si>
    <t>Annelis Yaritza Perez Feliz</t>
  </si>
  <si>
    <t>402-2243056-9</t>
  </si>
  <si>
    <t>Ayte. Cocina CEED Jimani</t>
  </si>
  <si>
    <t>Edwin Marrero Reynoso</t>
  </si>
  <si>
    <t>001-1425544-1</t>
  </si>
  <si>
    <t>Luis Orlando Nova</t>
  </si>
  <si>
    <t>077-0000671-6</t>
  </si>
  <si>
    <t>Seguridad CEED Jimani</t>
  </si>
  <si>
    <t>Francelys Estela Recio Mendez</t>
  </si>
  <si>
    <t>077-0006239-6</t>
  </si>
  <si>
    <t>Conserje CEED Jimani</t>
  </si>
  <si>
    <t>Maritza Perez Florian</t>
  </si>
  <si>
    <t>077-0003658-0</t>
  </si>
  <si>
    <t>Encargado(a) CEED Paraje Tierra Nueva</t>
  </si>
  <si>
    <t>Dennis Maria Perez Cuevas</t>
  </si>
  <si>
    <t>077-0003596-2</t>
  </si>
  <si>
    <t>Aux. Almacen CEED Paraje Tierra Nueva</t>
  </si>
  <si>
    <t>Dominga Perez Ferreras</t>
  </si>
  <si>
    <t>077-0008392-1</t>
  </si>
  <si>
    <t>Sec. CEED Paraje Tierra Nueva</t>
  </si>
  <si>
    <t>077-0001414-0</t>
  </si>
  <si>
    <t>Dir. Cocina CEED Paraje Tierra Nueva</t>
  </si>
  <si>
    <t>Manuel Perez Florian</t>
  </si>
  <si>
    <t>077-0001625-1</t>
  </si>
  <si>
    <t>Seguridad CEED Paraje Tierra Nueva</t>
  </si>
  <si>
    <t>Fulgencio Recio Florian</t>
  </si>
  <si>
    <t>077-0002043-6</t>
  </si>
  <si>
    <t>Capataz Vivero DM Boca de Cachon</t>
  </si>
  <si>
    <t>Jose Bartolo Diaz Guerrero</t>
  </si>
  <si>
    <t>077-0001781-2</t>
  </si>
  <si>
    <t>Sereno Vivero DM Boca de Cachon</t>
  </si>
  <si>
    <t>077-0001929-7</t>
  </si>
  <si>
    <t>Ovidio Novas</t>
  </si>
  <si>
    <t>077-0001930-5</t>
  </si>
  <si>
    <t>Obrero Vivero DM Boca de Cachon</t>
  </si>
  <si>
    <t>Valentina Cuevas Castillo</t>
  </si>
  <si>
    <t>113-0002317-0</t>
  </si>
  <si>
    <t>Encargado(a) CEED Galvan</t>
  </si>
  <si>
    <t>Santa Castillo</t>
  </si>
  <si>
    <t>022-0012564-5</t>
  </si>
  <si>
    <t>Inspector(a) CEED Galvan</t>
  </si>
  <si>
    <t>Eugenio Jimenez Jimenez</t>
  </si>
  <si>
    <t>022-0012251-9</t>
  </si>
  <si>
    <t>Aux. Almacen CEED Galvan</t>
  </si>
  <si>
    <t>Nirvia Alejandrina Lopez</t>
  </si>
  <si>
    <t>Cajera CEED Galvan</t>
  </si>
  <si>
    <t>Germania Castillo Cuevas</t>
  </si>
  <si>
    <t>022-0015921-4</t>
  </si>
  <si>
    <t>Aux. Caja CEED Galvan</t>
  </si>
  <si>
    <t>Antonia Luciano</t>
  </si>
  <si>
    <t>022-0012701-3</t>
  </si>
  <si>
    <t>Dir. Cocina CEED Galvan</t>
  </si>
  <si>
    <t>Arelis Montero Morillo</t>
  </si>
  <si>
    <t>022-0017098-9</t>
  </si>
  <si>
    <t>Aux. Cocina CEED Galvan</t>
  </si>
  <si>
    <t>Wilnelly Montilla Perez</t>
  </si>
  <si>
    <t>402-1002483-8</t>
  </si>
  <si>
    <t>Ayte. Cocina CEED Galvan</t>
  </si>
  <si>
    <t>Ydia Ramirez Lebron</t>
  </si>
  <si>
    <t>022-0016194-7</t>
  </si>
  <si>
    <t>Seida Cuevas Castillo</t>
  </si>
  <si>
    <t>113-0000834-6</t>
  </si>
  <si>
    <t>Seguridad CEED Galvan</t>
  </si>
  <si>
    <t>Lina Maria Feliz Encarnacion</t>
  </si>
  <si>
    <t>402-3517046-7</t>
  </si>
  <si>
    <t>Conserje CEED Galvan</t>
  </si>
  <si>
    <t>Maria Virgen Jimenez</t>
  </si>
  <si>
    <t>022-0009534-3</t>
  </si>
  <si>
    <t>Oneida M. Perez Ferreras</t>
  </si>
  <si>
    <t>402-2533911-4</t>
  </si>
  <si>
    <t>Sec. CEED La Cienaga</t>
  </si>
  <si>
    <t>Bergica C. Feliz Gomez</t>
  </si>
  <si>
    <t>018-0066314-6</t>
  </si>
  <si>
    <t>Cajera CEED La Cienaga</t>
  </si>
  <si>
    <t>Maira Feliz Cuevas</t>
  </si>
  <si>
    <t>018-0040310-5</t>
  </si>
  <si>
    <t>Dir. Cocina CEED La Cienaga</t>
  </si>
  <si>
    <t>Candy Lorena Feliz Feliz</t>
  </si>
  <si>
    <t>018-0069694-8</t>
  </si>
  <si>
    <t>Aux. Cocina CEED La Cienaga</t>
  </si>
  <si>
    <t>Evangelina Ramirez Feliz</t>
  </si>
  <si>
    <t>018-0040447-5</t>
  </si>
  <si>
    <t>Yeudy Lizardo Cuevas Cuevas</t>
  </si>
  <si>
    <t>018-0066417-7</t>
  </si>
  <si>
    <t>Seguridad CEED La Cienaga</t>
  </si>
  <si>
    <t>Rosanny Cuevas Mesa</t>
  </si>
  <si>
    <t>018-0061554-2</t>
  </si>
  <si>
    <t>Conserje CEED La Cienaga</t>
  </si>
  <si>
    <t>Elisandra Sanchez Medina</t>
  </si>
  <si>
    <t>018-0034014-1</t>
  </si>
  <si>
    <t>Manuel Joaquin Lorenzo Sanchez</t>
  </si>
  <si>
    <t>021-0000888-3</t>
  </si>
  <si>
    <t>Encargado(a) CEED Enriquillo</t>
  </si>
  <si>
    <t>Natalia Yajara Segura Samboy</t>
  </si>
  <si>
    <t>021-0005866-4</t>
  </si>
  <si>
    <t>Sec. CEED Enriquillo</t>
  </si>
  <si>
    <t>Ana Josefa Pina Garo</t>
  </si>
  <si>
    <t>021-0009100-4</t>
  </si>
  <si>
    <t>Cajera CEED Enriquillo</t>
  </si>
  <si>
    <t>Adargiza Sanchez Lopez</t>
  </si>
  <si>
    <t>021-0006660-0</t>
  </si>
  <si>
    <t>Dir. Cocina CEED Enriquillo</t>
  </si>
  <si>
    <t>Vicenta Perez de Terrero</t>
  </si>
  <si>
    <t>021-0005099-2</t>
  </si>
  <si>
    <t>Aux. Cocina CEED Enriquillo</t>
  </si>
  <si>
    <t>Yolanda Nellis Gomez Gonzalez</t>
  </si>
  <si>
    <t>080-0006281-3</t>
  </si>
  <si>
    <t>Ayte. Cocina CEED Enriquillo</t>
  </si>
  <si>
    <t>Eridania Ferreras Segura</t>
  </si>
  <si>
    <t>021-0001571-4</t>
  </si>
  <si>
    <t>Tomas Juvencio Sanchez Sanchez</t>
  </si>
  <si>
    <t>021-0000301-7</t>
  </si>
  <si>
    <t>Misael Acosta Piña</t>
  </si>
  <si>
    <t>402-2367676-4</t>
  </si>
  <si>
    <t>Conserje CEED Enriquillo</t>
  </si>
  <si>
    <t>091-0002098-2</t>
  </si>
  <si>
    <t>Aux. Almacen CEED Oviedo</t>
  </si>
  <si>
    <t>Vianny Yisel Feliz Perez</t>
  </si>
  <si>
    <t>Sec. CEED Oviedo</t>
  </si>
  <si>
    <t>Leivi Yaquelin Perez Garo</t>
  </si>
  <si>
    <t>091-0003209-4</t>
  </si>
  <si>
    <t>Dir. Cocina CEED Oviedo</t>
  </si>
  <si>
    <t>Aux. Cocina CEED Oviedo</t>
  </si>
  <si>
    <t>Olga Santana Medrano</t>
  </si>
  <si>
    <t>091-0004703-5</t>
  </si>
  <si>
    <t>Milagros Altagracia Alcantara Turbi</t>
  </si>
  <si>
    <t>091-0004395-0</t>
  </si>
  <si>
    <t>Ayte. Cocina CEED Oviedo</t>
  </si>
  <si>
    <t>091-0000259-2</t>
  </si>
  <si>
    <t>Conserje CEED Oviedo</t>
  </si>
  <si>
    <t>Erika Yusleimy Reyes de la Rosa</t>
  </si>
  <si>
    <t>223-0112302-6</t>
  </si>
  <si>
    <t>Jelson Miguel Carrasco Diaz</t>
  </si>
  <si>
    <t>080-0001110-9</t>
  </si>
  <si>
    <t>Encargado(a) CEED Paraiso</t>
  </si>
  <si>
    <t>Bartolina Acosta Medina</t>
  </si>
  <si>
    <t>080-0001797-3</t>
  </si>
  <si>
    <t>Aux. Almacen CEED Paraiso</t>
  </si>
  <si>
    <t>Meralis Sanchez Gomez</t>
  </si>
  <si>
    <t>018-0058496-1</t>
  </si>
  <si>
    <t>Sec. CEED Paraiso</t>
  </si>
  <si>
    <t>Yaiza Yasmin Carvajal Matos</t>
  </si>
  <si>
    <t>023-0145038-9</t>
  </si>
  <si>
    <t>Cajera CEED Paraiso</t>
  </si>
  <si>
    <t>Fanny Feliz</t>
  </si>
  <si>
    <t>402-4747393-3</t>
  </si>
  <si>
    <t>Dir. Cocina CEED Paraiso</t>
  </si>
  <si>
    <t>Dominga Cecilia Feliz de la Cruz</t>
  </si>
  <si>
    <t>080-0000673-7</t>
  </si>
  <si>
    <t>Aux. Cocina CEED Paraiso</t>
  </si>
  <si>
    <t>Darlenis Ledesma Perez</t>
  </si>
  <si>
    <t>080-0001581-1</t>
  </si>
  <si>
    <t>Regina Cuevas Feliz</t>
  </si>
  <si>
    <t>080-0004022-3</t>
  </si>
  <si>
    <t>Ayte. Cocina CEED Paraiso</t>
  </si>
  <si>
    <t>Loyda de la Cruz Carrasco</t>
  </si>
  <si>
    <t>080-0000591-1</t>
  </si>
  <si>
    <t>Polibio Acosta Feliz</t>
  </si>
  <si>
    <t>080-0007023-8</t>
  </si>
  <si>
    <t>Seguridad CEED Paraiso</t>
  </si>
  <si>
    <t>Picilia Mejia Matos</t>
  </si>
  <si>
    <t>080-0005566-8</t>
  </si>
  <si>
    <t>Conserje CEED Paraiso</t>
  </si>
  <si>
    <t>Isabel Acosta Florian</t>
  </si>
  <si>
    <t>080-0005466-1</t>
  </si>
  <si>
    <t>Adonis Cordero Reyes</t>
  </si>
  <si>
    <t>402-1190987-0</t>
  </si>
  <si>
    <t>Obrero Vivero Las Charcas</t>
  </si>
  <si>
    <t>Rafael Angel Nuñez Zapata</t>
  </si>
  <si>
    <t>010-0078896-6</t>
  </si>
  <si>
    <t>Capataz Vivero Hatillo, Las Charcas</t>
  </si>
  <si>
    <t>Obrero Vivero Hatillo, Las Charcas</t>
  </si>
  <si>
    <t>Marbelis Bienvenida Gonzalez Gonzalez</t>
  </si>
  <si>
    <t>135-0000127-9</t>
  </si>
  <si>
    <t>Moraiby Zabala Melo</t>
  </si>
  <si>
    <t>402-1181001-1</t>
  </si>
  <si>
    <t>Michael Alberto Melo Feliz</t>
  </si>
  <si>
    <t>135-0000324-2</t>
  </si>
  <si>
    <t>402-2726014-4</t>
  </si>
  <si>
    <t>Ayte. Cocina CEED La Descubierta</t>
  </si>
  <si>
    <t>Nilo Genaro Novas</t>
  </si>
  <si>
    <t>Esmelin Recio Duval</t>
  </si>
  <si>
    <t>077-0007213-0</t>
  </si>
  <si>
    <t>Joven Novas</t>
  </si>
  <si>
    <t>001-1209369-5</t>
  </si>
  <si>
    <t>Pablo Novas</t>
  </si>
  <si>
    <t>077-0001932-1</t>
  </si>
  <si>
    <t>Vicente Cuevas Cuevas</t>
  </si>
  <si>
    <t>001-0608666-3</t>
  </si>
  <si>
    <t>Olbane Gregorio Cuevas Recio</t>
  </si>
  <si>
    <t>077-0003249-8</t>
  </si>
  <si>
    <t>Ulpina Jimenez Arismendy</t>
  </si>
  <si>
    <t>022-0016027-9</t>
  </si>
  <si>
    <t>Dolka de la Cruz Feliz</t>
  </si>
  <si>
    <t>022-0016995-7</t>
  </si>
  <si>
    <t>Dorca Rafaelina Ramirez</t>
  </si>
  <si>
    <t>Luis Ernesto Segura Urbaez</t>
  </si>
  <si>
    <t>Miguel Perez Terrero</t>
  </si>
  <si>
    <t>020-0004025-9</t>
  </si>
  <si>
    <t>Yolanda Medina Peña</t>
  </si>
  <si>
    <t>022-0022789-6</t>
  </si>
  <si>
    <t>Maximo Acosta Medina</t>
  </si>
  <si>
    <t>080-0003788-0</t>
  </si>
  <si>
    <t>Rep. Indesur Paraiso</t>
  </si>
  <si>
    <t>Zoila Caraballo</t>
  </si>
  <si>
    <t>020-0005516-6</t>
  </si>
  <si>
    <t>Promotora Cristobal</t>
  </si>
  <si>
    <t>Promotor Cristobal</t>
  </si>
  <si>
    <t>Ernesto Peña</t>
  </si>
  <si>
    <t>020-0005741-0</t>
  </si>
  <si>
    <t>Francisco Peña Perez</t>
  </si>
  <si>
    <t>023-0046339-1</t>
  </si>
  <si>
    <t>Encargado Brigada Cristobal</t>
  </si>
  <si>
    <t>Obrero Brigada Cristobal</t>
  </si>
  <si>
    <t>Nelson Matos</t>
  </si>
  <si>
    <t>020-0005628-9</t>
  </si>
  <si>
    <t>Simon Cuevas Terrero</t>
  </si>
  <si>
    <t>Edilio Ruiz</t>
  </si>
  <si>
    <t>020-0005848-3</t>
  </si>
  <si>
    <t>Enerio Cuevas</t>
  </si>
  <si>
    <t>020-0005528-1</t>
  </si>
  <si>
    <t>Domingo Matos Medina</t>
  </si>
  <si>
    <t>020-0010900-5</t>
  </si>
  <si>
    <t>Jose Altagracia Peña</t>
  </si>
  <si>
    <t>020-0006109-9</t>
  </si>
  <si>
    <t>Santa Lidia Matos</t>
  </si>
  <si>
    <t>020-0010516-9</t>
  </si>
  <si>
    <t>Victor Manuel Matos Rivas</t>
  </si>
  <si>
    <t>078-0014154-6</t>
  </si>
  <si>
    <t>Chofer Villa Jaragua</t>
  </si>
  <si>
    <t>Darlin Romeo Perez Carvajal</t>
  </si>
  <si>
    <t>069-0009537-0</t>
  </si>
  <si>
    <t>Sup. Indesur Pedernales</t>
  </si>
  <si>
    <t>Angela Veronica Perdomo Reyes</t>
  </si>
  <si>
    <t>402-2799631-7</t>
  </si>
  <si>
    <t>Rep. Indesur Pedernales</t>
  </si>
  <si>
    <t>Anderson Lorenzo Encarnacion</t>
  </si>
  <si>
    <t>402-3908467-2</t>
  </si>
  <si>
    <t>Rep. Indesur Comendador</t>
  </si>
  <si>
    <t>Franklin Alfonzo Perez Sierra</t>
  </si>
  <si>
    <t>078-0012549-9</t>
  </si>
  <si>
    <t>Encargado(a) CEED Los Rios</t>
  </si>
  <si>
    <t>Francis Perez Dotel</t>
  </si>
  <si>
    <t>112-0000688-7</t>
  </si>
  <si>
    <t>Aux. Almacen CEED Los Rios</t>
  </si>
  <si>
    <t>Angelys Magalis Perez Ferreras</t>
  </si>
  <si>
    <t>402-2525490-9</t>
  </si>
  <si>
    <t>Sec. CEED Los Rios</t>
  </si>
  <si>
    <t>078-0005876-5</t>
  </si>
  <si>
    <t>Dir. Cocina CEED Los Rios</t>
  </si>
  <si>
    <t>Aux. Cocina CEED Los Rios</t>
  </si>
  <si>
    <t>Soleida Morillo Perez</t>
  </si>
  <si>
    <t>099-0000303-0</t>
  </si>
  <si>
    <t>Jaimer Alberto Ferreras Diaz</t>
  </si>
  <si>
    <t>112-0000071-6</t>
  </si>
  <si>
    <t>Ayte. Cocina CEED Los Rios</t>
  </si>
  <si>
    <t>Marnaidis Jailenes Diaz Sierra</t>
  </si>
  <si>
    <t>112-0001331-3</t>
  </si>
  <si>
    <t>Seguridad CEED Los Rios</t>
  </si>
  <si>
    <t>Jhairon Hatawalpa Sena Perez</t>
  </si>
  <si>
    <t>112-0000528-5</t>
  </si>
  <si>
    <t>Francisca Novas Ferreras</t>
  </si>
  <si>
    <t>078-0011638-1</t>
  </si>
  <si>
    <t>Conserje CEED Los Rios</t>
  </si>
  <si>
    <t>Yanira Novas Matos</t>
  </si>
  <si>
    <t>001-1914985-4</t>
  </si>
  <si>
    <t>Florencio Recio Rivas</t>
  </si>
  <si>
    <t>070-0002322-1</t>
  </si>
  <si>
    <t>Obrero Vivero Los Pinos del Eden</t>
  </si>
  <si>
    <t>Gilberto Sena Medina</t>
  </si>
  <si>
    <t>070-0002370-0</t>
  </si>
  <si>
    <t>Angel Sena Duval</t>
  </si>
  <si>
    <t>070-0002365-0</t>
  </si>
  <si>
    <t>Felix Mateo Ramirez</t>
  </si>
  <si>
    <t>070-0002197-7</t>
  </si>
  <si>
    <t>Ronny Salvador Mendez Herasme</t>
  </si>
  <si>
    <t>022-0015267-2</t>
  </si>
  <si>
    <t xml:space="preserve">Brigada Utepda Neyba </t>
  </si>
  <si>
    <t>Ennio Antonio Perez Feliz</t>
  </si>
  <si>
    <t>022-0010094-5</t>
  </si>
  <si>
    <t>Brigada Utepda Cerro al Medio</t>
  </si>
  <si>
    <t>Jorge Ramírez Medina</t>
  </si>
  <si>
    <t>022-0011540-6</t>
  </si>
  <si>
    <t>Brigada Utepda Galvan</t>
  </si>
  <si>
    <t>Rubelson Oguel Despeña</t>
  </si>
  <si>
    <t>022-0027345-2</t>
  </si>
  <si>
    <t>Brigada Utepda Tamayo</t>
  </si>
  <si>
    <t>Josefa Artun Matos</t>
  </si>
  <si>
    <t>020-0012110-9</t>
  </si>
  <si>
    <t>Obrero Brigada Los Bateyes</t>
  </si>
  <si>
    <t>Santa Peña Mendez</t>
  </si>
  <si>
    <t>020-0013388-0</t>
  </si>
  <si>
    <t>Luisa Feliz Cuevas</t>
  </si>
  <si>
    <t>020-0016335-8</t>
  </si>
  <si>
    <t>Yonaica Rocha</t>
  </si>
  <si>
    <t>402-3810876-1</t>
  </si>
  <si>
    <t>Yonaida Encarnacion Ramirez</t>
  </si>
  <si>
    <t>Ilian Ivan Ramirez Cuevas</t>
  </si>
  <si>
    <t>Angel Rafael Perez Perez</t>
  </si>
  <si>
    <t>077-0000796-1</t>
  </si>
  <si>
    <t>Milagrito de la Cruz Perez</t>
  </si>
  <si>
    <t>020-0005588-5</t>
  </si>
  <si>
    <t>020-0005964-8</t>
  </si>
  <si>
    <t>128-0000892-7</t>
  </si>
  <si>
    <t>Ruperta Cuevas</t>
  </si>
  <si>
    <t>099-0000738-7</t>
  </si>
  <si>
    <t>Facilitadora Los Bolos</t>
  </si>
  <si>
    <t>Roberto Peña</t>
  </si>
  <si>
    <t>020-0006076-0</t>
  </si>
  <si>
    <t>Fausto Del Rosario Novas</t>
  </si>
  <si>
    <t>020-0011287-6</t>
  </si>
  <si>
    <t>Aux.Cocina Ceed.Vengan A Ver</t>
  </si>
  <si>
    <t>Josefina Perez</t>
  </si>
  <si>
    <t>020-0009022-1</t>
  </si>
  <si>
    <t>Ayud.Cocina Ceed.Vengan A Ver</t>
  </si>
  <si>
    <t>Evangelista Carvajal Ciprion</t>
  </si>
  <si>
    <t>076-0003080-8</t>
  </si>
  <si>
    <t>Representante-Cabeza Toro</t>
  </si>
  <si>
    <t>para mayo hay que reportar a los siguientes empleados</t>
  </si>
  <si>
    <t>Cajera CE-Descubierta</t>
  </si>
  <si>
    <t>Domingo Mejia Agramonte</t>
  </si>
  <si>
    <t>010-0084782-0</t>
  </si>
  <si>
    <t>Ayte. Dep. de Ingenieria-azua</t>
  </si>
  <si>
    <t>Teofi Victoria Dotel Perez</t>
  </si>
  <si>
    <t>402-2042578-5</t>
  </si>
  <si>
    <t>Secr. Bahoruco e indeped.</t>
  </si>
  <si>
    <t>Maria De Los Santos Sena Trinidad</t>
  </si>
  <si>
    <t>022-0032648-2</t>
  </si>
  <si>
    <t>Capataz Vivero Los Bolos</t>
  </si>
  <si>
    <t>Maximo Montero Novas</t>
  </si>
  <si>
    <t>078-0009750-8</t>
  </si>
  <si>
    <t xml:space="preserve">APORTE ADMINISTRADORA DE FONDO DE PENCIONES </t>
  </si>
  <si>
    <t>APORTE SEGURO SOCIAL PARA PATRONO</t>
  </si>
  <si>
    <t>2.1.5.3</t>
  </si>
  <si>
    <t>2.1.5.2</t>
  </si>
  <si>
    <t>2.1.5.1</t>
  </si>
  <si>
    <t>ISR</t>
  </si>
  <si>
    <t>CXC</t>
  </si>
  <si>
    <t>ADICIONALES</t>
  </si>
  <si>
    <t>TEMPORALES</t>
  </si>
  <si>
    <t>113-0003540-6</t>
  </si>
  <si>
    <t>Orga Mendez Peña</t>
  </si>
  <si>
    <t xml:space="preserve">Teléfonos (809) 521-3680 </t>
  </si>
  <si>
    <t>Yareli Matos Terrero</t>
  </si>
  <si>
    <t>224-0053020-4</t>
  </si>
  <si>
    <t>Dr. Noel Octavio Suberví Nin</t>
  </si>
  <si>
    <t>Rosa Deyanira Gonzalez Ovando</t>
  </si>
  <si>
    <t>Mercedes Amelia Gonzalez Minyetty</t>
  </si>
  <si>
    <t>Andrys Yael Pineda Cuevas</t>
  </si>
  <si>
    <t>Enerolisa Castillo Feliz</t>
  </si>
  <si>
    <t>Altagracia Indhira Ortiz Custodio</t>
  </si>
  <si>
    <t>010-0066730-1</t>
  </si>
  <si>
    <t>010-0096909-5</t>
  </si>
  <si>
    <t>402-1402028-7</t>
  </si>
  <si>
    <t>010-0108567-7</t>
  </si>
  <si>
    <t>018-0034525-6</t>
  </si>
  <si>
    <t>010-0107949-8</t>
  </si>
  <si>
    <t>Paralegal</t>
  </si>
  <si>
    <t>018-0065700-7</t>
  </si>
  <si>
    <t>Maximo Alexis Florian Matos</t>
  </si>
  <si>
    <t>Tesorera</t>
  </si>
  <si>
    <r>
      <t>INSTITUTO PARA EL DESARROLLO DEL SUROESTE (INDESUR</t>
    </r>
    <r>
      <rPr>
        <b/>
        <sz val="16"/>
        <color indexed="18"/>
        <rFont val="Times New Roman"/>
        <family val="1"/>
      </rPr>
      <t>)</t>
    </r>
  </si>
  <si>
    <t xml:space="preserve">  </t>
  </si>
  <si>
    <t>Priscila Sabrina Noboa Feliz</t>
  </si>
  <si>
    <t>INDESUR</t>
  </si>
  <si>
    <t>Milton Felix Gonzlaez Gonzalez</t>
  </si>
  <si>
    <t>010-0091257-4</t>
  </si>
  <si>
    <t>Tec. En Contabilidad</t>
  </si>
  <si>
    <t>Sahiree Jesamy Medina Pichardo</t>
  </si>
  <si>
    <t>402-3324586-5</t>
  </si>
  <si>
    <t>Tecnico de Desarrollo Institucional</t>
  </si>
  <si>
    <t>Gloreyda Matos</t>
  </si>
  <si>
    <t>Milagro Mendez Diaz</t>
  </si>
  <si>
    <t>Coord. Regional</t>
  </si>
  <si>
    <t xml:space="preserve"> NOMINA  PERSONAL TEMPORALES  MES  DE JUNIO  2025</t>
  </si>
  <si>
    <t xml:space="preserve">                                Director Ejecutivo</t>
  </si>
  <si>
    <t>Rosa Deyanira Gonzales Ovando</t>
  </si>
  <si>
    <t xml:space="preserve">Soporte de Técnologia </t>
  </si>
  <si>
    <t xml:space="preserve">Enc. De Compras y Contratciones </t>
  </si>
  <si>
    <t>Ingeniero Civil</t>
  </si>
  <si>
    <t>Consultor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</si>
</sst>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6" formatCode="#,##0.0"/>
    <numFmt numFmtId="167" formatCode="000\-#######\-#"/>
  </numFmts>
  <fonts count="45" x14ac:knownFonts="1">
    <font>
      <sz val="10"/>
      <name val="Ari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1"/>
      <name val="Arial"/>
      <family val="2"/>
      <charset val="1"/>
    </font>
    <font>
      <sz val="10"/>
      <color indexed="10"/>
      <name val="Arial"/>
      <family val="2"/>
      <charset val="1"/>
    </font>
    <font>
      <sz val="11"/>
      <name val="Calibri"/>
      <family val="2"/>
      <charset val="1"/>
    </font>
    <font>
      <sz val="10"/>
      <color indexed="8"/>
      <name val="Calibri"/>
      <family val="2"/>
      <charset val="1"/>
    </font>
    <font>
      <b/>
      <sz val="11"/>
      <color indexed="14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0"/>
      <color rgb="FFFF0000"/>
      <name val="Arial"/>
      <family val="2"/>
    </font>
    <font>
      <sz val="10"/>
      <color theme="8" tint="-0.249977111117893"/>
      <name val="Arial"/>
      <family val="2"/>
    </font>
    <font>
      <b/>
      <sz val="10"/>
      <color rgb="FF7030A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</font>
    <font>
      <sz val="11"/>
      <color theme="1"/>
      <name val="Times New Roman"/>
      <family val="1"/>
    </font>
    <font>
      <b/>
      <sz val="14"/>
      <color indexed="18"/>
      <name val="Times New Roman"/>
      <family val="1"/>
    </font>
    <font>
      <b/>
      <sz val="16"/>
      <color indexed="18"/>
      <name val="Times New Roman"/>
      <family val="1"/>
    </font>
    <font>
      <b/>
      <sz val="12"/>
      <color indexed="18"/>
      <name val="Times New Roman"/>
      <family val="1"/>
    </font>
    <font>
      <b/>
      <sz val="11"/>
      <color indexed="18"/>
      <name val="Times New Roman"/>
      <family val="1"/>
    </font>
    <font>
      <b/>
      <sz val="11"/>
      <color indexed="53"/>
      <name val="Times New Roman"/>
      <family val="1"/>
    </font>
    <font>
      <sz val="11"/>
      <color indexed="18"/>
      <name val="Times New Roman"/>
      <family val="1"/>
    </font>
    <font>
      <b/>
      <sz val="10"/>
      <color indexed="18"/>
      <name val="Times New Roman"/>
      <family val="1"/>
    </font>
    <font>
      <b/>
      <sz val="10"/>
      <color indexed="14"/>
      <name val="Times New Roman"/>
      <family val="1"/>
    </font>
    <font>
      <b/>
      <sz val="10"/>
      <color rgb="FF000099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b/>
      <u val="double"/>
      <sz val="11"/>
      <color indexed="14"/>
      <name val="Times New Roman"/>
      <family val="1"/>
    </font>
    <font>
      <sz val="11"/>
      <color indexed="14"/>
      <name val="Times New Roman"/>
      <family val="1"/>
    </font>
    <font>
      <b/>
      <sz val="11"/>
      <color indexed="12"/>
      <name val="Times New Roman"/>
      <family val="1"/>
    </font>
    <font>
      <b/>
      <sz val="11"/>
      <color indexed="16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sz val="10"/>
      <color rgb="FF000000"/>
      <name val="Times New Roman"/>
      <family val="1"/>
    </font>
    <font>
      <sz val="11"/>
      <color indexed="10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1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6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1"/>
    <xf numFmtId="0" fontId="3" fillId="0" borderId="0" xfId="1" applyFont="1"/>
    <xf numFmtId="0" fontId="6" fillId="0" borderId="0" xfId="1" applyFont="1"/>
    <xf numFmtId="0" fontId="5" fillId="0" borderId="0" xfId="1" applyFont="1"/>
    <xf numFmtId="0" fontId="2" fillId="0" borderId="0" xfId="1" applyFont="1"/>
    <xf numFmtId="0" fontId="4" fillId="0" borderId="0" xfId="1" applyFont="1"/>
    <xf numFmtId="164" fontId="7" fillId="0" borderId="0" xfId="2" applyFont="1" applyAlignment="1">
      <alignment horizontal="center" vertical="top" wrapText="1"/>
    </xf>
    <xf numFmtId="0" fontId="0" fillId="0" borderId="8" xfId="0" applyBorder="1"/>
    <xf numFmtId="0" fontId="0" fillId="0" borderId="11" xfId="0" applyBorder="1"/>
    <xf numFmtId="0" fontId="8" fillId="0" borderId="11" xfId="0" applyFont="1" applyBorder="1"/>
    <xf numFmtId="43" fontId="0" fillId="0" borderId="11" xfId="0" applyNumberFormat="1" applyBorder="1"/>
    <xf numFmtId="164" fontId="0" fillId="0" borderId="11" xfId="0" applyNumberFormat="1" applyBorder="1"/>
    <xf numFmtId="0" fontId="0" fillId="0" borderId="13" xfId="0" applyBorder="1"/>
    <xf numFmtId="0" fontId="13" fillId="0" borderId="11" xfId="0" applyFont="1" applyBorder="1"/>
    <xf numFmtId="0" fontId="14" fillId="0" borderId="11" xfId="0" applyFont="1" applyBorder="1"/>
    <xf numFmtId="0" fontId="8" fillId="2" borderId="11" xfId="0" applyFont="1" applyFill="1" applyBorder="1"/>
    <xf numFmtId="43" fontId="15" fillId="0" borderId="11" xfId="0" applyNumberFormat="1" applyFont="1" applyBorder="1" applyAlignment="1">
      <alignment horizontal="center"/>
    </xf>
    <xf numFmtId="0" fontId="10" fillId="3" borderId="0" xfId="0" applyFont="1" applyFill="1"/>
    <xf numFmtId="0" fontId="11" fillId="0" borderId="19" xfId="1" applyFont="1" applyBorder="1" applyAlignment="1">
      <alignment vertical="center"/>
    </xf>
    <xf numFmtId="0" fontId="11" fillId="0" borderId="0" xfId="1" applyFont="1" applyAlignment="1">
      <alignment vertical="center"/>
    </xf>
    <xf numFmtId="17" fontId="0" fillId="0" borderId="0" xfId="0" applyNumberFormat="1"/>
    <xf numFmtId="0" fontId="11" fillId="0" borderId="4" xfId="0" applyFont="1" applyBorder="1" applyAlignment="1">
      <alignment horizontal="center" vertical="center" wrapText="1"/>
    </xf>
    <xf numFmtId="164" fontId="11" fillId="0" borderId="4" xfId="2" applyFont="1" applyBorder="1" applyAlignment="1">
      <alignment horizontal="right" wrapText="1"/>
    </xf>
    <xf numFmtId="0" fontId="10" fillId="0" borderId="0" xfId="0" applyFont="1"/>
    <xf numFmtId="166" fontId="4" fillId="0" borderId="0" xfId="1" applyNumberFormat="1" applyFont="1"/>
    <xf numFmtId="43" fontId="1" fillId="0" borderId="0" xfId="1" applyNumberFormat="1"/>
    <xf numFmtId="4" fontId="11" fillId="0" borderId="4" xfId="1" applyNumberFormat="1" applyFont="1" applyBorder="1" applyAlignment="1">
      <alignment horizontal="right" wrapText="1"/>
    </xf>
    <xf numFmtId="164" fontId="17" fillId="0" borderId="4" xfId="2" applyFont="1" applyBorder="1" applyAlignment="1">
      <alignment horizontal="right" wrapText="1"/>
    </xf>
    <xf numFmtId="0" fontId="17" fillId="0" borderId="0" xfId="1" applyFont="1"/>
    <xf numFmtId="167" fontId="20" fillId="0" borderId="4" xfId="0" applyNumberFormat="1" applyFont="1" applyBorder="1" applyAlignment="1" applyProtection="1">
      <alignment horizontal="center"/>
      <protection locked="0"/>
    </xf>
    <xf numFmtId="167" fontId="17" fillId="0" borderId="4" xfId="0" applyNumberFormat="1" applyFont="1" applyBorder="1" applyAlignment="1" applyProtection="1">
      <alignment horizontal="center"/>
      <protection locked="0"/>
    </xf>
    <xf numFmtId="164" fontId="11" fillId="0" borderId="4" xfId="2" applyFont="1" applyBorder="1" applyAlignment="1">
      <alignment vertical="center"/>
    </xf>
    <xf numFmtId="0" fontId="29" fillId="0" borderId="16" xfId="56" applyFont="1" applyBorder="1" applyAlignment="1">
      <alignment horizontal="center" vertical="top" wrapText="1"/>
    </xf>
    <xf numFmtId="0" fontId="29" fillId="0" borderId="17" xfId="56" applyFont="1" applyBorder="1" applyAlignment="1">
      <alignment horizontal="center" vertical="center" wrapText="1"/>
    </xf>
    <xf numFmtId="0" fontId="29" fillId="0" borderId="3" xfId="56" applyFont="1" applyBorder="1" applyAlignment="1">
      <alignment horizontal="center" vertical="top" wrapText="1"/>
    </xf>
    <xf numFmtId="0" fontId="29" fillId="0" borderId="5" xfId="56" applyFont="1" applyBorder="1" applyAlignment="1">
      <alignment horizontal="center" vertical="top" wrapText="1"/>
    </xf>
    <xf numFmtId="10" fontId="32" fillId="0" borderId="5" xfId="56" applyNumberFormat="1" applyFont="1" applyBorder="1" applyAlignment="1">
      <alignment horizontal="center" vertical="top" wrapText="1"/>
    </xf>
    <xf numFmtId="10" fontId="32" fillId="0" borderId="1" xfId="1" applyNumberFormat="1" applyFont="1" applyBorder="1" applyAlignment="1">
      <alignment horizontal="center" vertical="center" wrapText="1"/>
    </xf>
    <xf numFmtId="10" fontId="29" fillId="0" borderId="1" xfId="1" applyNumberFormat="1" applyFont="1" applyBorder="1" applyAlignment="1">
      <alignment horizontal="center" vertical="center" wrapText="1"/>
    </xf>
    <xf numFmtId="0" fontId="22" fillId="0" borderId="4" xfId="56" applyFont="1" applyBorder="1" applyAlignment="1">
      <alignment horizontal="center" vertical="center" wrapText="1"/>
    </xf>
    <xf numFmtId="164" fontId="11" fillId="0" borderId="4" xfId="2" applyFont="1" applyBorder="1" applyAlignment="1">
      <alignment horizontal="center" vertical="center" wrapText="1"/>
    </xf>
    <xf numFmtId="164" fontId="11" fillId="0" borderId="4" xfId="2" applyFont="1" applyBorder="1" applyAlignment="1">
      <alignment horizontal="right" vertical="top" wrapText="1"/>
    </xf>
    <xf numFmtId="0" fontId="11" fillId="0" borderId="4" xfId="1" applyFont="1" applyBorder="1" applyAlignment="1">
      <alignment vertical="center"/>
    </xf>
    <xf numFmtId="164" fontId="17" fillId="0" borderId="4" xfId="2" applyFont="1" applyBorder="1" applyAlignment="1">
      <alignment horizontal="center" vertical="center" wrapText="1"/>
    </xf>
    <xf numFmtId="164" fontId="11" fillId="0" borderId="18" xfId="2" applyFont="1" applyBorder="1" applyAlignment="1">
      <alignment horizontal="center" vertical="center" wrapText="1"/>
    </xf>
    <xf numFmtId="164" fontId="11" fillId="0" borderId="18" xfId="2" applyFont="1" applyBorder="1" applyAlignment="1">
      <alignment horizontal="right" vertical="top" wrapText="1"/>
    </xf>
    <xf numFmtId="0" fontId="11" fillId="0" borderId="18" xfId="0" applyFont="1" applyBorder="1" applyAlignment="1">
      <alignment horizontal="center" vertical="center" wrapText="1"/>
    </xf>
    <xf numFmtId="164" fontId="17" fillId="0" borderId="18" xfId="2" applyFont="1" applyBorder="1" applyAlignment="1">
      <alignment horizontal="center" vertical="center" wrapText="1"/>
    </xf>
    <xf numFmtId="0" fontId="18" fillId="0" borderId="0" xfId="57" applyFont="1" applyAlignment="1">
      <alignment vertical="top" wrapText="1"/>
    </xf>
    <xf numFmtId="164" fontId="11" fillId="0" borderId="0" xfId="2" applyFont="1" applyAlignment="1">
      <alignment horizontal="center" vertical="top" wrapText="1"/>
    </xf>
    <xf numFmtId="164" fontId="33" fillId="0" borderId="0" xfId="2" applyFont="1" applyAlignment="1">
      <alignment vertical="top" wrapText="1"/>
    </xf>
    <xf numFmtId="164" fontId="34" fillId="0" borderId="0" xfId="2" applyFont="1" applyAlignment="1">
      <alignment horizontal="right" vertical="center" wrapText="1"/>
    </xf>
    <xf numFmtId="164" fontId="35" fillId="0" borderId="0" xfId="2" applyFont="1" applyAlignment="1">
      <alignment horizontal="center" vertical="top" wrapText="1"/>
    </xf>
    <xf numFmtId="0" fontId="11" fillId="0" borderId="0" xfId="57" applyFont="1" applyAlignment="1">
      <alignment horizontal="center" vertical="top" wrapText="1"/>
    </xf>
    <xf numFmtId="0" fontId="18" fillId="0" borderId="0" xfId="57" applyFont="1" applyAlignment="1">
      <alignment horizontal="center" vertical="top" wrapText="1"/>
    </xf>
    <xf numFmtId="43" fontId="11" fillId="0" borderId="0" xfId="57" applyNumberFormat="1" applyFont="1" applyAlignment="1">
      <alignment horizontal="center" vertical="top" wrapText="1"/>
    </xf>
    <xf numFmtId="10" fontId="17" fillId="0" borderId="0" xfId="1" applyNumberFormat="1" applyFont="1" applyAlignment="1">
      <alignment horizontal="center" vertical="top" wrapText="1"/>
    </xf>
    <xf numFmtId="164" fontId="22" fillId="0" borderId="0" xfId="2" applyFont="1" applyAlignment="1">
      <alignment horizontal="center" vertical="top" wrapText="1"/>
    </xf>
    <xf numFmtId="10" fontId="17" fillId="0" borderId="2" xfId="1" applyNumberFormat="1" applyFont="1" applyBorder="1" applyAlignment="1">
      <alignment horizontal="center" vertical="top" wrapText="1"/>
    </xf>
    <xf numFmtId="164" fontId="18" fillId="0" borderId="0" xfId="2" applyFont="1" applyAlignment="1">
      <alignment horizontal="center" vertical="top" wrapText="1"/>
    </xf>
    <xf numFmtId="0" fontId="18" fillId="0" borderId="0" xfId="57" applyFont="1"/>
    <xf numFmtId="10" fontId="32" fillId="0" borderId="0" xfId="1" applyNumberFormat="1" applyFont="1" applyAlignment="1">
      <alignment horizontal="center" vertical="top" wrapText="1"/>
    </xf>
    <xf numFmtId="10" fontId="11" fillId="0" borderId="0" xfId="57" applyNumberFormat="1" applyFont="1" applyAlignment="1">
      <alignment horizontal="left" vertical="top"/>
    </xf>
    <xf numFmtId="164" fontId="36" fillId="0" borderId="0" xfId="2" applyFont="1" applyAlignment="1">
      <alignment horizontal="center" vertical="top" wrapText="1"/>
    </xf>
    <xf numFmtId="164" fontId="37" fillId="0" borderId="0" xfId="2" applyFont="1" applyAlignment="1">
      <alignment horizontal="center"/>
    </xf>
    <xf numFmtId="10" fontId="32" fillId="0" borderId="0" xfId="1" applyNumberFormat="1" applyFont="1" applyAlignment="1">
      <alignment horizontal="center"/>
    </xf>
    <xf numFmtId="0" fontId="11" fillId="0" borderId="0" xfId="57" applyFont="1" applyAlignment="1">
      <alignment horizontal="left" vertical="top" wrapText="1"/>
    </xf>
    <xf numFmtId="164" fontId="11" fillId="0" borderId="0" xfId="2" applyFont="1" applyAlignment="1">
      <alignment horizontal="center"/>
    </xf>
    <xf numFmtId="0" fontId="33" fillId="0" borderId="0" xfId="1" applyFont="1" applyAlignment="1">
      <alignment horizontal="center"/>
    </xf>
    <xf numFmtId="0" fontId="11" fillId="0" borderId="0" xfId="1" applyFont="1"/>
    <xf numFmtId="0" fontId="11" fillId="0" borderId="0" xfId="57" applyFont="1"/>
    <xf numFmtId="10" fontId="18" fillId="0" borderId="0" xfId="57" applyNumberFormat="1" applyFont="1" applyAlignment="1">
      <alignment horizontal="center"/>
    </xf>
    <xf numFmtId="0" fontId="11" fillId="0" borderId="0" xfId="1" applyFont="1" applyAlignment="1">
      <alignment horizontal="center"/>
    </xf>
    <xf numFmtId="0" fontId="38" fillId="0" borderId="0" xfId="1" applyFont="1"/>
    <xf numFmtId="0" fontId="17" fillId="0" borderId="0" xfId="1" applyFont="1" applyAlignment="1">
      <alignment horizontal="center"/>
    </xf>
    <xf numFmtId="164" fontId="17" fillId="0" borderId="4" xfId="2" applyFont="1" applyBorder="1"/>
    <xf numFmtId="4" fontId="17" fillId="0" borderId="4" xfId="1" applyNumberFormat="1" applyFont="1" applyBorder="1" applyAlignment="1">
      <alignment horizontal="right" wrapText="1"/>
    </xf>
    <xf numFmtId="166" fontId="1" fillId="0" borderId="0" xfId="1" applyNumberFormat="1"/>
    <xf numFmtId="0" fontId="20" fillId="0" borderId="16" xfId="56" applyFont="1" applyBorder="1" applyAlignment="1">
      <alignment horizontal="center" vertical="center"/>
    </xf>
    <xf numFmtId="0" fontId="29" fillId="0" borderId="16" xfId="56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 wrapText="1"/>
    </xf>
    <xf numFmtId="0" fontId="29" fillId="0" borderId="10" xfId="56" applyFont="1" applyBorder="1" applyAlignment="1">
      <alignment horizontal="center" wrapText="1"/>
    </xf>
    <xf numFmtId="0" fontId="20" fillId="0" borderId="17" xfId="56" applyFont="1" applyBorder="1" applyAlignment="1">
      <alignment horizontal="center" vertical="center"/>
    </xf>
    <xf numFmtId="0" fontId="29" fillId="0" borderId="17" xfId="1" applyFont="1" applyBorder="1" applyAlignment="1">
      <alignment horizontal="center" vertical="center" wrapText="1"/>
    </xf>
    <xf numFmtId="0" fontId="29" fillId="0" borderId="15" xfId="56" applyFont="1" applyBorder="1" applyAlignment="1">
      <alignment horizontal="center" vertical="center" wrapText="1"/>
    </xf>
    <xf numFmtId="0" fontId="20" fillId="0" borderId="22" xfId="56" applyFont="1" applyBorder="1" applyAlignment="1">
      <alignment horizontal="center" vertical="center"/>
    </xf>
    <xf numFmtId="10" fontId="29" fillId="0" borderId="0" xfId="1" applyNumberFormat="1" applyFont="1" applyAlignment="1">
      <alignment horizontal="center" vertical="center" wrapText="1"/>
    </xf>
    <xf numFmtId="0" fontId="29" fillId="0" borderId="23" xfId="56" applyFont="1" applyBorder="1" applyAlignment="1">
      <alignment horizontal="center" vertical="top" wrapText="1"/>
    </xf>
    <xf numFmtId="0" fontId="29" fillId="0" borderId="0" xfId="56" applyFont="1" applyAlignment="1">
      <alignment horizontal="center" vertical="top" wrapText="1"/>
    </xf>
    <xf numFmtId="0" fontId="6" fillId="0" borderId="21" xfId="1" applyFont="1" applyBorder="1"/>
    <xf numFmtId="164" fontId="19" fillId="0" borderId="4" xfId="2" applyFont="1" applyBorder="1" applyAlignment="1">
      <alignment horizontal="center" vertical="center" wrapText="1"/>
    </xf>
    <xf numFmtId="164" fontId="11" fillId="0" borderId="20" xfId="2" applyFont="1" applyBorder="1" applyAlignment="1">
      <alignment horizontal="right" vertical="top" wrapText="1"/>
    </xf>
    <xf numFmtId="0" fontId="5" fillId="0" borderId="21" xfId="1" applyFont="1" applyBorder="1"/>
    <xf numFmtId="0" fontId="22" fillId="0" borderId="4" xfId="1" applyFont="1" applyBorder="1" applyAlignment="1">
      <alignment horizontal="center" vertical="center"/>
    </xf>
    <xf numFmtId="0" fontId="11" fillId="0" borderId="18" xfId="1" applyFont="1" applyBorder="1" applyAlignment="1">
      <alignment vertical="center"/>
    </xf>
    <xf numFmtId="0" fontId="11" fillId="0" borderId="4" xfId="1" applyFont="1" applyBorder="1"/>
    <xf numFmtId="167" fontId="20" fillId="0" borderId="4" xfId="0" applyNumberFormat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>
      <alignment horizontal="center" vertical="center"/>
    </xf>
    <xf numFmtId="0" fontId="12" fillId="0" borderId="4" xfId="1" applyFont="1" applyBorder="1" applyAlignment="1">
      <alignment vertical="center"/>
    </xf>
    <xf numFmtId="0" fontId="22" fillId="0" borderId="0" xfId="56" applyFont="1" applyAlignment="1">
      <alignment horizontal="center" vertical="center" wrapText="1"/>
    </xf>
    <xf numFmtId="0" fontId="11" fillId="0" borderId="0" xfId="57" applyFont="1" applyAlignment="1">
      <alignment vertical="top" wrapText="1"/>
    </xf>
    <xf numFmtId="0" fontId="22" fillId="0" borderId="0" xfId="57" applyFont="1" applyAlignment="1">
      <alignment horizontal="center" vertical="center"/>
    </xf>
    <xf numFmtId="0" fontId="11" fillId="0" borderId="0" xfId="57" applyFont="1" applyAlignment="1">
      <alignment vertical="top"/>
    </xf>
    <xf numFmtId="0" fontId="36" fillId="0" borderId="0" xfId="57" applyFont="1" applyAlignment="1">
      <alignment vertical="top" wrapText="1"/>
    </xf>
    <xf numFmtId="43" fontId="36" fillId="0" borderId="0" xfId="57" applyNumberFormat="1" applyFont="1" applyAlignment="1">
      <alignment vertical="top" wrapText="1"/>
    </xf>
    <xf numFmtId="0" fontId="37" fillId="0" borderId="0" xfId="57" applyFont="1" applyAlignment="1">
      <alignment horizontal="center"/>
    </xf>
    <xf numFmtId="43" fontId="18" fillId="0" borderId="0" xfId="57" applyNumberFormat="1" applyFont="1" applyAlignment="1">
      <alignment horizontal="center" vertical="top" wrapText="1"/>
    </xf>
    <xf numFmtId="0" fontId="20" fillId="0" borderId="0" xfId="1" applyFont="1" applyAlignment="1">
      <alignment horizontal="center" vertical="center"/>
    </xf>
    <xf numFmtId="0" fontId="12" fillId="0" borderId="0" xfId="1" applyFont="1" applyAlignment="1">
      <alignment horizontal="center"/>
    </xf>
    <xf numFmtId="0" fontId="18" fillId="0" borderId="0" xfId="1" applyFont="1" applyAlignment="1">
      <alignment vertical="top" wrapText="1"/>
    </xf>
    <xf numFmtId="0" fontId="22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39" fillId="0" borderId="0" xfId="1" applyFont="1"/>
    <xf numFmtId="0" fontId="22" fillId="0" borderId="0" xfId="1" applyFont="1" applyAlignment="1">
      <alignment horizontal="center" vertical="center"/>
    </xf>
    <xf numFmtId="0" fontId="39" fillId="0" borderId="0" xfId="1" applyFont="1" applyAlignment="1">
      <alignment horizontal="center"/>
    </xf>
    <xf numFmtId="0" fontId="40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/>
    </xf>
    <xf numFmtId="0" fontId="40" fillId="0" borderId="4" xfId="0" applyFont="1" applyBorder="1" applyAlignment="1">
      <alignment horizontal="left" vertical="center"/>
    </xf>
    <xf numFmtId="4" fontId="17" fillId="0" borderId="4" xfId="0" applyNumberFormat="1" applyFont="1" applyBorder="1"/>
    <xf numFmtId="0" fontId="18" fillId="0" borderId="4" xfId="57" applyFont="1" applyBorder="1" applyAlignment="1">
      <alignment vertical="center" wrapText="1"/>
    </xf>
    <xf numFmtId="0" fontId="18" fillId="0" borderId="4" xfId="57" applyFont="1" applyBorder="1" applyAlignment="1">
      <alignment horizontal="center" vertical="top" wrapText="1"/>
    </xf>
    <xf numFmtId="164" fontId="33" fillId="0" borderId="4" xfId="2" applyFont="1" applyBorder="1" applyAlignment="1">
      <alignment vertical="center" wrapText="1"/>
    </xf>
    <xf numFmtId="164" fontId="34" fillId="0" borderId="4" xfId="2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wrapText="1"/>
    </xf>
    <xf numFmtId="164" fontId="11" fillId="0" borderId="6" xfId="2" applyFont="1" applyBorder="1" applyAlignment="1">
      <alignment horizontal="right" wrapText="1"/>
    </xf>
    <xf numFmtId="44" fontId="29" fillId="0" borderId="16" xfId="58" applyFont="1" applyFill="1" applyBorder="1" applyAlignment="1">
      <alignment horizontal="center" vertical="top" wrapText="1"/>
    </xf>
    <xf numFmtId="44" fontId="29" fillId="0" borderId="17" xfId="58" applyFont="1" applyFill="1" applyBorder="1" applyAlignment="1">
      <alignment horizontal="center" vertical="center" wrapText="1"/>
    </xf>
    <xf numFmtId="44" fontId="29" fillId="0" borderId="3" xfId="58" applyFont="1" applyFill="1" applyBorder="1" applyAlignment="1">
      <alignment horizontal="center" vertical="top" wrapText="1"/>
    </xf>
    <xf numFmtId="44" fontId="11" fillId="0" borderId="4" xfId="58" applyFont="1" applyFill="1" applyBorder="1" applyAlignment="1">
      <alignment horizontal="center" vertical="center" wrapText="1"/>
    </xf>
    <xf numFmtId="44" fontId="11" fillId="0" borderId="18" xfId="58" applyFont="1" applyFill="1" applyBorder="1" applyAlignment="1">
      <alignment horizontal="center" vertical="center" wrapText="1"/>
    </xf>
    <xf numFmtId="44" fontId="20" fillId="0" borderId="4" xfId="58" applyFont="1" applyFill="1" applyBorder="1" applyAlignment="1" applyProtection="1">
      <alignment horizontal="center"/>
      <protection locked="0"/>
    </xf>
    <xf numFmtId="44" fontId="17" fillId="0" borderId="4" xfId="58" applyFont="1" applyFill="1" applyBorder="1" applyAlignment="1" applyProtection="1">
      <alignment horizontal="center"/>
      <protection locked="0"/>
    </xf>
    <xf numFmtId="44" fontId="11" fillId="0" borderId="4" xfId="58" applyFont="1" applyFill="1" applyBorder="1" applyAlignment="1">
      <alignment vertical="center"/>
    </xf>
    <xf numFmtId="44" fontId="33" fillId="0" borderId="4" xfId="58" applyFont="1" applyFill="1" applyBorder="1" applyAlignment="1" applyProtection="1">
      <alignment vertical="center" wrapText="1"/>
    </xf>
    <xf numFmtId="44" fontId="11" fillId="0" borderId="0" xfId="58" applyFont="1" applyFill="1" applyBorder="1" applyAlignment="1" applyProtection="1">
      <alignment horizontal="center" vertical="top" wrapText="1"/>
    </xf>
    <xf numFmtId="44" fontId="18" fillId="0" borderId="0" xfId="58" applyFont="1" applyFill="1" applyBorder="1" applyAlignment="1" applyProtection="1">
      <alignment horizontal="center" vertical="top" wrapText="1"/>
    </xf>
    <xf numFmtId="44" fontId="11" fillId="0" borderId="0" xfId="58" applyFont="1" applyFill="1" applyBorder="1" applyAlignment="1" applyProtection="1">
      <alignment horizontal="center"/>
    </xf>
    <xf numFmtId="44" fontId="33" fillId="0" borderId="0" xfId="58" applyFont="1" applyFill="1" applyAlignment="1">
      <alignment horizontal="center"/>
    </xf>
    <xf numFmtId="44" fontId="11" fillId="0" borderId="0" xfId="58" applyFont="1" applyFill="1" applyAlignment="1">
      <alignment horizontal="center"/>
    </xf>
    <xf numFmtId="44" fontId="11" fillId="0" borderId="0" xfId="58" applyFont="1" applyFill="1"/>
    <xf numFmtId="44" fontId="17" fillId="0" borderId="0" xfId="58" applyFont="1" applyFill="1"/>
    <xf numFmtId="44" fontId="17" fillId="0" borderId="0" xfId="58" applyFont="1" applyFill="1" applyAlignment="1">
      <alignment horizontal="center"/>
    </xf>
    <xf numFmtId="164" fontId="11" fillId="0" borderId="4" xfId="2" applyFont="1" applyBorder="1" applyAlignment="1">
      <alignment horizontal="left" wrapText="1"/>
    </xf>
    <xf numFmtId="44" fontId="11" fillId="0" borderId="4" xfId="58" applyFont="1" applyFill="1" applyBorder="1" applyAlignment="1">
      <alignment horizontal="left"/>
    </xf>
    <xf numFmtId="0" fontId="41" fillId="0" borderId="4" xfId="1" applyFont="1" applyBorder="1"/>
    <xf numFmtId="44" fontId="0" fillId="0" borderId="0" xfId="58" applyFont="1" applyFill="1" applyBorder="1"/>
    <xf numFmtId="44" fontId="1" fillId="0" borderId="0" xfId="58" applyFont="1" applyFill="1" applyBorder="1"/>
    <xf numFmtId="44" fontId="8" fillId="0" borderId="0" xfId="58" applyFont="1" applyFill="1" applyBorder="1"/>
    <xf numFmtId="10" fontId="11" fillId="0" borderId="0" xfId="57" applyNumberFormat="1" applyFont="1" applyAlignment="1">
      <alignment horizontal="left" vertical="top" wrapText="1"/>
    </xf>
    <xf numFmtId="10" fontId="30" fillId="0" borderId="1" xfId="1" applyNumberFormat="1" applyFont="1" applyBorder="1" applyAlignment="1">
      <alignment horizontal="center" vertical="center" wrapText="1"/>
    </xf>
    <xf numFmtId="164" fontId="18" fillId="0" borderId="0" xfId="57" applyNumberFormat="1" applyFont="1" applyAlignment="1">
      <alignment horizontal="center" vertical="top" wrapText="1"/>
    </xf>
    <xf numFmtId="44" fontId="0" fillId="0" borderId="0" xfId="58" applyFont="1"/>
    <xf numFmtId="14" fontId="42" fillId="0" borderId="0" xfId="0" applyNumberFormat="1" applyFont="1"/>
    <xf numFmtId="0" fontId="42" fillId="0" borderId="0" xfId="0" applyFont="1"/>
    <xf numFmtId="0" fontId="42" fillId="0" borderId="9" xfId="0" applyFont="1" applyBorder="1"/>
    <xf numFmtId="0" fontId="42" fillId="0" borderId="10" xfId="0" applyFont="1" applyBorder="1"/>
    <xf numFmtId="0" fontId="42" fillId="0" borderId="12" xfId="0" applyFont="1" applyBorder="1"/>
    <xf numFmtId="0" fontId="43" fillId="0" borderId="0" xfId="0" applyFont="1"/>
    <xf numFmtId="164" fontId="42" fillId="0" borderId="0" xfId="2" applyFont="1"/>
    <xf numFmtId="164" fontId="43" fillId="0" borderId="7" xfId="0" applyNumberFormat="1" applyFont="1" applyBorder="1"/>
    <xf numFmtId="43" fontId="42" fillId="0" borderId="0" xfId="0" applyNumberFormat="1" applyFont="1"/>
    <xf numFmtId="164" fontId="42" fillId="0" borderId="0" xfId="0" applyNumberFormat="1" applyFont="1"/>
    <xf numFmtId="164" fontId="43" fillId="0" borderId="0" xfId="2" applyFont="1"/>
    <xf numFmtId="0" fontId="42" fillId="0" borderId="14" xfId="0" applyFont="1" applyBorder="1"/>
    <xf numFmtId="0" fontId="42" fillId="0" borderId="15" xfId="0" applyFont="1" applyBorder="1"/>
    <xf numFmtId="164" fontId="42" fillId="3" borderId="0" xfId="2" applyFont="1" applyFill="1"/>
    <xf numFmtId="164" fontId="42" fillId="0" borderId="0" xfId="0" applyNumberFormat="1" applyFont="1" applyAlignment="1">
      <alignment wrapText="1"/>
    </xf>
    <xf numFmtId="44" fontId="43" fillId="0" borderId="0" xfId="58" applyFont="1" applyFill="1" applyBorder="1"/>
    <xf numFmtId="44" fontId="44" fillId="0" borderId="0" xfId="58" applyFont="1"/>
    <xf numFmtId="44" fontId="42" fillId="0" borderId="0" xfId="58" applyFont="1" applyFill="1"/>
    <xf numFmtId="0" fontId="42" fillId="3" borderId="0" xfId="0" applyFont="1" applyFill="1"/>
    <xf numFmtId="164" fontId="11" fillId="0" borderId="4" xfId="2" applyFont="1" applyBorder="1" applyAlignment="1">
      <alignment horizontal="center"/>
    </xf>
    <xf numFmtId="49" fontId="20" fillId="0" borderId="4" xfId="0" applyNumberFormat="1" applyFont="1" applyBorder="1" applyAlignment="1" applyProtection="1">
      <alignment horizontal="center" wrapText="1"/>
      <protection locked="0"/>
    </xf>
    <xf numFmtId="49" fontId="17" fillId="0" borderId="4" xfId="0" applyNumberFormat="1" applyFont="1" applyBorder="1" applyAlignment="1" applyProtection="1">
      <alignment horizontal="center" wrapText="1"/>
      <protection locked="0"/>
    </xf>
    <xf numFmtId="164" fontId="21" fillId="0" borderId="4" xfId="2" applyFont="1" applyBorder="1" applyAlignment="1">
      <alignment horizontal="center" wrapText="1"/>
    </xf>
    <xf numFmtId="0" fontId="40" fillId="0" borderId="17" xfId="0" applyFont="1" applyBorder="1" applyAlignment="1">
      <alignment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 wrapText="1"/>
    </xf>
    <xf numFmtId="0" fontId="31" fillId="0" borderId="16" xfId="1" applyFont="1" applyBorder="1" applyAlignment="1">
      <alignment horizontal="center" vertical="center" wrapText="1"/>
    </xf>
    <xf numFmtId="0" fontId="31" fillId="0" borderId="17" xfId="1" applyFont="1" applyBorder="1" applyAlignment="1">
      <alignment horizontal="center" vertical="center" wrapText="1"/>
    </xf>
    <xf numFmtId="0" fontId="30" fillId="0" borderId="16" xfId="1" applyFont="1" applyBorder="1" applyAlignment="1">
      <alignment horizontal="center" vertical="center" wrapText="1"/>
    </xf>
    <xf numFmtId="0" fontId="30" fillId="0" borderId="17" xfId="1" applyFont="1" applyBorder="1" applyAlignment="1">
      <alignment horizontal="center" vertical="center" wrapText="1"/>
    </xf>
    <xf numFmtId="0" fontId="33" fillId="0" borderId="0" xfId="1" applyFont="1" applyAlignment="1">
      <alignment horizontal="center"/>
    </xf>
    <xf numFmtId="0" fontId="23" fillId="0" borderId="0" xfId="56" applyFont="1" applyAlignment="1">
      <alignment horizontal="center"/>
    </xf>
    <xf numFmtId="0" fontId="25" fillId="0" borderId="0" xfId="56" applyFont="1" applyAlignment="1">
      <alignment horizontal="center"/>
    </xf>
    <xf numFmtId="0" fontId="26" fillId="0" borderId="0" xfId="56" applyFont="1" applyAlignment="1">
      <alignment horizontal="center"/>
    </xf>
    <xf numFmtId="0" fontId="27" fillId="0" borderId="0" xfId="56" applyFont="1" applyAlignment="1">
      <alignment horizontal="center"/>
    </xf>
    <xf numFmtId="0" fontId="28" fillId="0" borderId="0" xfId="56" applyFont="1" applyAlignment="1">
      <alignment horizontal="center"/>
    </xf>
    <xf numFmtId="0" fontId="29" fillId="0" borderId="16" xfId="56" applyFont="1" applyBorder="1" applyAlignment="1">
      <alignment horizontal="center" vertical="center" wrapText="1"/>
    </xf>
    <xf numFmtId="0" fontId="29" fillId="0" borderId="17" xfId="56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 wrapText="1"/>
    </xf>
    <xf numFmtId="0" fontId="29" fillId="0" borderId="17" xfId="1" applyFont="1" applyBorder="1" applyAlignment="1">
      <alignment horizontal="center" vertical="center" wrapText="1"/>
    </xf>
    <xf numFmtId="10" fontId="36" fillId="0" borderId="0" xfId="57" applyNumberFormat="1" applyFont="1" applyAlignment="1">
      <alignment horizontal="center" vertical="top" wrapText="1"/>
    </xf>
    <xf numFmtId="0" fontId="11" fillId="0" borderId="0" xfId="1" applyFont="1" applyAlignment="1">
      <alignment horizontal="center"/>
    </xf>
    <xf numFmtId="10" fontId="11" fillId="0" borderId="0" xfId="57" applyNumberFormat="1" applyFont="1" applyAlignment="1">
      <alignment horizontal="left" vertical="top" wrapText="1"/>
    </xf>
    <xf numFmtId="0" fontId="11" fillId="0" borderId="0" xfId="57" applyFont="1" applyAlignment="1">
      <alignment horizontal="left" vertical="top" wrapText="1"/>
    </xf>
    <xf numFmtId="0" fontId="9" fillId="0" borderId="14" xfId="0" applyFont="1" applyBorder="1" applyAlignment="1">
      <alignment horizontal="center"/>
    </xf>
    <xf numFmtId="0" fontId="42" fillId="0" borderId="8" xfId="0" applyFont="1" applyBorder="1"/>
    <xf numFmtId="0" fontId="42" fillId="0" borderId="11" xfId="0" applyFont="1" applyBorder="1" applyAlignment="1">
      <alignment horizontal="center"/>
    </xf>
    <xf numFmtId="0" fontId="42" fillId="0" borderId="0" xfId="0" applyFont="1" applyBorder="1"/>
    <xf numFmtId="164" fontId="42" fillId="0" borderId="11" xfId="2" applyFont="1" applyBorder="1" applyAlignment="1">
      <alignment horizontal="center"/>
    </xf>
    <xf numFmtId="0" fontId="43" fillId="0" borderId="0" xfId="0" applyFont="1" applyBorder="1"/>
    <xf numFmtId="164" fontId="42" fillId="0" borderId="11" xfId="2" applyFont="1" applyBorder="1"/>
    <xf numFmtId="0" fontId="43" fillId="0" borderId="0" xfId="0" applyFont="1" applyBorder="1" applyAlignment="1">
      <alignment horizontal="center"/>
    </xf>
    <xf numFmtId="164" fontId="42" fillId="0" borderId="0" xfId="2" applyFont="1" applyBorder="1"/>
    <xf numFmtId="164" fontId="43" fillId="2" borderId="11" xfId="2" applyFont="1" applyFill="1" applyBorder="1"/>
    <xf numFmtId="164" fontId="43" fillId="4" borderId="11" xfId="2" applyFont="1" applyFill="1" applyBorder="1"/>
    <xf numFmtId="0" fontId="42" fillId="0" borderId="0" xfId="0" applyFont="1" applyBorder="1" applyAlignment="1">
      <alignment horizontal="right"/>
    </xf>
    <xf numFmtId="164" fontId="43" fillId="2" borderId="0" xfId="0" applyNumberFormat="1" applyFont="1" applyFill="1" applyBorder="1"/>
    <xf numFmtId="44" fontId="42" fillId="0" borderId="11" xfId="58" applyFont="1" applyFill="1" applyBorder="1"/>
    <xf numFmtId="43" fontId="42" fillId="0" borderId="0" xfId="0" applyNumberFormat="1" applyFont="1" applyBorder="1"/>
    <xf numFmtId="164" fontId="43" fillId="0" borderId="0" xfId="0" applyNumberFormat="1" applyFont="1" applyBorder="1"/>
    <xf numFmtId="0" fontId="42" fillId="0" borderId="11" xfId="0" applyFont="1" applyBorder="1"/>
    <xf numFmtId="0" fontId="0" fillId="0" borderId="0" xfId="0" applyBorder="1"/>
    <xf numFmtId="0" fontId="0" fillId="0" borderId="12" xfId="0" applyBorder="1"/>
    <xf numFmtId="164" fontId="42" fillId="0" borderId="13" xfId="2" applyFont="1" applyBorder="1"/>
  </cellXfs>
  <cellStyles count="59">
    <cellStyle name="Excel Built-in Normal" xfId="1" xr:uid="{00000000-0005-0000-0000-000000000000}"/>
    <cellStyle name="Millares" xfId="2" builtinId="3"/>
    <cellStyle name="Millares 10" xfId="3" xr:uid="{00000000-0005-0000-0000-000002000000}"/>
    <cellStyle name="Millares 10 2" xfId="4" xr:uid="{00000000-0005-0000-0000-000003000000}"/>
    <cellStyle name="Millares 10 2 2" xfId="5" xr:uid="{00000000-0005-0000-0000-000004000000}"/>
    <cellStyle name="Millares 13 2" xfId="6" xr:uid="{00000000-0005-0000-0000-000005000000}"/>
    <cellStyle name="Millares 14" xfId="7" xr:uid="{00000000-0005-0000-0000-000006000000}"/>
    <cellStyle name="Millares 14 2" xfId="8" xr:uid="{00000000-0005-0000-0000-000007000000}"/>
    <cellStyle name="Millares 14 3" xfId="9" xr:uid="{00000000-0005-0000-0000-000008000000}"/>
    <cellStyle name="Millares 14 4" xfId="10" xr:uid="{00000000-0005-0000-0000-000009000000}"/>
    <cellStyle name="Millares 2" xfId="11" xr:uid="{00000000-0005-0000-0000-00000A000000}"/>
    <cellStyle name="Millares 2 2" xfId="12" xr:uid="{00000000-0005-0000-0000-00000B000000}"/>
    <cellStyle name="Millares 2 3" xfId="13" xr:uid="{00000000-0005-0000-0000-00000C000000}"/>
    <cellStyle name="Millares 3" xfId="14" xr:uid="{00000000-0005-0000-0000-00000D000000}"/>
    <cellStyle name="Millares 3 2" xfId="15" xr:uid="{00000000-0005-0000-0000-00000E000000}"/>
    <cellStyle name="Millares 3 2 2" xfId="16" xr:uid="{00000000-0005-0000-0000-00000F000000}"/>
    <cellStyle name="Millares 4" xfId="17" xr:uid="{00000000-0005-0000-0000-000010000000}"/>
    <cellStyle name="Millares 5" xfId="18" xr:uid="{00000000-0005-0000-0000-000011000000}"/>
    <cellStyle name="Millares 7" xfId="19" xr:uid="{00000000-0005-0000-0000-000012000000}"/>
    <cellStyle name="Millares 7 2" xfId="20" xr:uid="{00000000-0005-0000-0000-000013000000}"/>
    <cellStyle name="Millares 9" xfId="21" xr:uid="{00000000-0005-0000-0000-000014000000}"/>
    <cellStyle name="Moneda" xfId="58" builtinId="4"/>
    <cellStyle name="Normal" xfId="0" builtinId="0"/>
    <cellStyle name="Normal 10" xfId="22" xr:uid="{00000000-0005-0000-0000-000017000000}"/>
    <cellStyle name="Normal 10 2" xfId="23" xr:uid="{00000000-0005-0000-0000-000018000000}"/>
    <cellStyle name="Normal 11" xfId="24" xr:uid="{00000000-0005-0000-0000-000019000000}"/>
    <cellStyle name="Normal 11 2 2" xfId="25" xr:uid="{00000000-0005-0000-0000-00001A000000}"/>
    <cellStyle name="Normal 12" xfId="26" xr:uid="{00000000-0005-0000-0000-00001B000000}"/>
    <cellStyle name="Normal 12 2" xfId="27" xr:uid="{00000000-0005-0000-0000-00001C000000}"/>
    <cellStyle name="Normal 12 2 2" xfId="28" xr:uid="{00000000-0005-0000-0000-00001D000000}"/>
    <cellStyle name="Normal 13" xfId="29" xr:uid="{00000000-0005-0000-0000-00001E000000}"/>
    <cellStyle name="Normal 14" xfId="30" xr:uid="{00000000-0005-0000-0000-00001F000000}"/>
    <cellStyle name="Normal 2" xfId="31" xr:uid="{00000000-0005-0000-0000-000020000000}"/>
    <cellStyle name="Normal 2 2" xfId="32" xr:uid="{00000000-0005-0000-0000-000021000000}"/>
    <cellStyle name="Normal 2 2 2" xfId="33" xr:uid="{00000000-0005-0000-0000-000022000000}"/>
    <cellStyle name="Normal 2 2 2 2" xfId="34" xr:uid="{00000000-0005-0000-0000-000023000000}"/>
    <cellStyle name="Normal 2 2 2 2 2" xfId="35" xr:uid="{00000000-0005-0000-0000-000024000000}"/>
    <cellStyle name="Normal 2 2 2 2 2 2" xfId="36" xr:uid="{00000000-0005-0000-0000-000025000000}"/>
    <cellStyle name="Normal 2 2 2 2 2 3" xfId="37" xr:uid="{00000000-0005-0000-0000-000026000000}"/>
    <cellStyle name="Normal 2 2 2 2 3" xfId="38" xr:uid="{00000000-0005-0000-0000-000027000000}"/>
    <cellStyle name="Normal 2 2 2 2 4" xfId="39" xr:uid="{00000000-0005-0000-0000-000028000000}"/>
    <cellStyle name="Normal 2 2 2 3" xfId="40" xr:uid="{00000000-0005-0000-0000-000029000000}"/>
    <cellStyle name="Normal 2 2 2 3 2" xfId="41" xr:uid="{00000000-0005-0000-0000-00002A000000}"/>
    <cellStyle name="Normal 2 2 2 3 3" xfId="42" xr:uid="{00000000-0005-0000-0000-00002B000000}"/>
    <cellStyle name="Normal 2 2 2 3 4" xfId="43" xr:uid="{00000000-0005-0000-0000-00002C000000}"/>
    <cellStyle name="Normal 2 2 2 3 5" xfId="44" xr:uid="{00000000-0005-0000-0000-00002D000000}"/>
    <cellStyle name="Normal 2 2 2 4" xfId="45" xr:uid="{00000000-0005-0000-0000-00002E000000}"/>
    <cellStyle name="Normal 2 2 2 5" xfId="46" xr:uid="{00000000-0005-0000-0000-00002F000000}"/>
    <cellStyle name="Normal 2 2 2 6" xfId="47" xr:uid="{00000000-0005-0000-0000-000030000000}"/>
    <cellStyle name="Normal 2 3" xfId="48" xr:uid="{00000000-0005-0000-0000-000031000000}"/>
    <cellStyle name="Normal 2_Nominas Ayuda Jun. 2012" xfId="49" xr:uid="{00000000-0005-0000-0000-000032000000}"/>
    <cellStyle name="Normal 3" xfId="50" xr:uid="{00000000-0005-0000-0000-000033000000}"/>
    <cellStyle name="Normal 3 2" xfId="51" xr:uid="{00000000-0005-0000-0000-000034000000}"/>
    <cellStyle name="Normal 4 2" xfId="52" xr:uid="{00000000-0005-0000-0000-000035000000}"/>
    <cellStyle name="Normal 5" xfId="53" xr:uid="{00000000-0005-0000-0000-000036000000}"/>
    <cellStyle name="Normal 6" xfId="54" xr:uid="{00000000-0005-0000-0000-000037000000}"/>
    <cellStyle name="Normal 8" xfId="55" xr:uid="{00000000-0005-0000-0000-000038000000}"/>
    <cellStyle name="Normal_Hoja2" xfId="56" xr:uid="{00000000-0005-0000-0000-000039000000}"/>
    <cellStyle name="Normal_Octubre" xfId="57" xr:uid="{00000000-0005-0000-0000-00003A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CD5B5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203315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6"/>
  </sheetPr>
  <dimension ref="A1:BE317"/>
  <sheetViews>
    <sheetView view="pageBreakPreview" zoomScale="110" zoomScaleNormal="100" zoomScaleSheetLayoutView="110" workbookViewId="0">
      <pane ySplit="8" topLeftCell="A216" activePane="bottomLeft" state="frozen"/>
      <selection pane="bottomLeft" activeCell="E139" sqref="E139"/>
    </sheetView>
  </sheetViews>
  <sheetFormatPr baseColWidth="10" defaultColWidth="11.42578125" defaultRowHeight="15" x14ac:dyDescent="0.25"/>
  <cols>
    <col min="1" max="1" width="5" style="114" customWidth="1"/>
    <col min="2" max="2" width="37.42578125" style="29" customWidth="1"/>
    <col min="3" max="3" width="19.28515625" style="115" customWidth="1"/>
    <col min="4" max="4" width="17.85546875" style="75" customWidth="1"/>
    <col min="5" max="5" width="18.140625" style="142" customWidth="1"/>
    <col min="6" max="6" width="14.85546875" style="75" customWidth="1"/>
    <col min="7" max="7" width="11" style="29" customWidth="1"/>
    <col min="8" max="8" width="11.7109375" style="70" customWidth="1"/>
    <col min="9" max="9" width="12.5703125" style="29" customWidth="1"/>
    <col min="10" max="10" width="12.42578125" style="29" customWidth="1"/>
    <col min="11" max="11" width="12.7109375" style="29" customWidth="1"/>
    <col min="12" max="13" width="12.140625" style="29" customWidth="1"/>
    <col min="14" max="14" width="13.85546875" style="113" customWidth="1"/>
    <col min="15" max="15" width="15" style="29" customWidth="1"/>
    <col min="16" max="16384" width="11.42578125" style="1"/>
  </cols>
  <sheetData>
    <row r="1" spans="1:16" ht="22.5" customHeight="1" x14ac:dyDescent="0.3">
      <c r="A1" s="184" t="s">
        <v>561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</row>
    <row r="2" spans="1:16" ht="15" customHeight="1" x14ac:dyDescent="0.25">
      <c r="A2" s="185" t="s">
        <v>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</row>
    <row r="3" spans="1:16" ht="15" customHeight="1" x14ac:dyDescent="0.2">
      <c r="A3" s="186" t="s">
        <v>542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</row>
    <row r="4" spans="1:16" ht="15" customHeight="1" x14ac:dyDescent="0.2">
      <c r="A4" s="187" t="s">
        <v>574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</row>
    <row r="5" spans="1:16" ht="15" customHeight="1" thickBot="1" x14ac:dyDescent="0.3">
      <c r="A5" s="188"/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</row>
    <row r="6" spans="1:16" s="3" customFormat="1" ht="15" customHeight="1" x14ac:dyDescent="0.2">
      <c r="A6" s="79"/>
      <c r="B6" s="189" t="s">
        <v>1</v>
      </c>
      <c r="C6" s="80"/>
      <c r="D6" s="80"/>
      <c r="E6" s="126"/>
      <c r="F6" s="33"/>
      <c r="G6" s="181" t="s">
        <v>2</v>
      </c>
      <c r="H6" s="191" t="s">
        <v>11</v>
      </c>
      <c r="I6" s="181" t="s">
        <v>531</v>
      </c>
      <c r="J6" s="191" t="s">
        <v>532</v>
      </c>
      <c r="K6" s="181" t="s">
        <v>12</v>
      </c>
      <c r="L6" s="191" t="s">
        <v>13</v>
      </c>
      <c r="M6" s="81" t="s">
        <v>537</v>
      </c>
      <c r="N6" s="179" t="s">
        <v>538</v>
      </c>
      <c r="O6" s="82"/>
    </row>
    <row r="7" spans="1:16" s="3" customFormat="1" ht="61.5" customHeight="1" thickBot="1" x14ac:dyDescent="0.25">
      <c r="A7" s="83"/>
      <c r="B7" s="190"/>
      <c r="C7" s="34" t="s">
        <v>14</v>
      </c>
      <c r="D7" s="34" t="s">
        <v>15</v>
      </c>
      <c r="E7" s="127" t="s">
        <v>16</v>
      </c>
      <c r="F7" s="34" t="s">
        <v>536</v>
      </c>
      <c r="G7" s="182"/>
      <c r="H7" s="192"/>
      <c r="I7" s="182"/>
      <c r="J7" s="192"/>
      <c r="K7" s="182"/>
      <c r="L7" s="192"/>
      <c r="M7" s="84"/>
      <c r="N7" s="180"/>
      <c r="O7" s="85" t="s">
        <v>3</v>
      </c>
    </row>
    <row r="8" spans="1:16" s="3" customFormat="1" ht="18.75" customHeight="1" x14ac:dyDescent="0.2">
      <c r="A8" s="86"/>
      <c r="B8" s="36"/>
      <c r="C8" s="36"/>
      <c r="D8" s="36"/>
      <c r="E8" s="128"/>
      <c r="F8" s="35"/>
      <c r="G8" s="36"/>
      <c r="H8" s="37">
        <v>1.2E-2</v>
      </c>
      <c r="I8" s="150">
        <v>2.8700000000000003E-2</v>
      </c>
      <c r="J8" s="38">
        <v>7.0999999999999994E-2</v>
      </c>
      <c r="K8" s="150">
        <v>3.04E-2</v>
      </c>
      <c r="L8" s="39">
        <v>7.0900000000000005E-2</v>
      </c>
      <c r="M8" s="87"/>
      <c r="N8" s="88"/>
      <c r="O8" s="89"/>
      <c r="P8" s="90"/>
    </row>
    <row r="9" spans="1:16" s="4" customFormat="1" ht="30.95" customHeight="1" x14ac:dyDescent="0.25">
      <c r="A9" s="40">
        <v>1</v>
      </c>
      <c r="B9" s="43" t="s">
        <v>27</v>
      </c>
      <c r="C9" s="22" t="s">
        <v>28</v>
      </c>
      <c r="D9" s="91" t="s">
        <v>379</v>
      </c>
      <c r="E9" s="129">
        <v>12000</v>
      </c>
      <c r="F9" s="41"/>
      <c r="G9" s="42">
        <v>25</v>
      </c>
      <c r="H9" s="42">
        <f t="shared" ref="H9:H31" si="0">E9*0.012</f>
        <v>144</v>
      </c>
      <c r="I9" s="42">
        <f t="shared" ref="I9:I31" si="1">E9*0.0287</f>
        <v>344.4</v>
      </c>
      <c r="J9" s="42">
        <f t="shared" ref="J9:J31" si="2">E9*0.071</f>
        <v>851.99999999999989</v>
      </c>
      <c r="K9" s="42">
        <f t="shared" ref="K9:K31" si="3">E9*0.0304</f>
        <v>364.8</v>
      </c>
      <c r="L9" s="42">
        <f t="shared" ref="L9:L31" si="4">E9*0.0709</f>
        <v>850.80000000000007</v>
      </c>
      <c r="M9" s="42"/>
      <c r="N9" s="42"/>
      <c r="O9" s="92">
        <f t="shared" ref="O9:O56" si="5">E9-G9-I9-K9-N9</f>
        <v>11265.800000000001</v>
      </c>
      <c r="P9" s="93"/>
    </row>
    <row r="10" spans="1:16" s="4" customFormat="1" ht="30.95" customHeight="1" x14ac:dyDescent="0.25">
      <c r="A10" s="94">
        <v>2</v>
      </c>
      <c r="B10" s="43" t="s">
        <v>529</v>
      </c>
      <c r="C10" s="22" t="s">
        <v>530</v>
      </c>
      <c r="D10" s="44" t="s">
        <v>528</v>
      </c>
      <c r="E10" s="129">
        <v>11000</v>
      </c>
      <c r="F10" s="41"/>
      <c r="G10" s="42">
        <v>25</v>
      </c>
      <c r="H10" s="42">
        <f t="shared" si="0"/>
        <v>132</v>
      </c>
      <c r="I10" s="42">
        <f t="shared" si="1"/>
        <v>315.7</v>
      </c>
      <c r="J10" s="42">
        <f t="shared" si="2"/>
        <v>780.99999999999989</v>
      </c>
      <c r="K10" s="42">
        <f t="shared" si="3"/>
        <v>334.4</v>
      </c>
      <c r="L10" s="42">
        <f t="shared" si="4"/>
        <v>779.90000000000009</v>
      </c>
      <c r="M10" s="42"/>
      <c r="N10" s="42"/>
      <c r="O10" s="42">
        <f t="shared" si="5"/>
        <v>10324.9</v>
      </c>
    </row>
    <row r="11" spans="1:16" s="4" customFormat="1" ht="30.95" customHeight="1" x14ac:dyDescent="0.25">
      <c r="A11" s="40">
        <v>3</v>
      </c>
      <c r="B11" s="43" t="s">
        <v>36</v>
      </c>
      <c r="C11" s="22" t="s">
        <v>37</v>
      </c>
      <c r="D11" s="44" t="s">
        <v>38</v>
      </c>
      <c r="E11" s="129">
        <v>10000</v>
      </c>
      <c r="F11" s="41"/>
      <c r="G11" s="42">
        <v>25</v>
      </c>
      <c r="H11" s="42">
        <f t="shared" si="0"/>
        <v>120</v>
      </c>
      <c r="I11" s="42">
        <f t="shared" si="1"/>
        <v>287</v>
      </c>
      <c r="J11" s="42">
        <f t="shared" si="2"/>
        <v>709.99999999999989</v>
      </c>
      <c r="K11" s="42">
        <f t="shared" si="3"/>
        <v>304</v>
      </c>
      <c r="L11" s="42">
        <f t="shared" si="4"/>
        <v>709</v>
      </c>
      <c r="M11" s="42"/>
      <c r="N11" s="42"/>
      <c r="O11" s="42">
        <f t="shared" si="5"/>
        <v>9384</v>
      </c>
    </row>
    <row r="12" spans="1:16" s="4" customFormat="1" ht="30.95" customHeight="1" x14ac:dyDescent="0.25">
      <c r="A12" s="40">
        <v>4</v>
      </c>
      <c r="B12" s="43" t="s">
        <v>39</v>
      </c>
      <c r="C12" s="22" t="s">
        <v>40</v>
      </c>
      <c r="D12" s="44" t="s">
        <v>38</v>
      </c>
      <c r="E12" s="129">
        <v>10000</v>
      </c>
      <c r="F12" s="41"/>
      <c r="G12" s="42">
        <v>25</v>
      </c>
      <c r="H12" s="42">
        <f t="shared" si="0"/>
        <v>120</v>
      </c>
      <c r="I12" s="42">
        <f t="shared" si="1"/>
        <v>287</v>
      </c>
      <c r="J12" s="42">
        <f t="shared" si="2"/>
        <v>709.99999999999989</v>
      </c>
      <c r="K12" s="42">
        <f t="shared" si="3"/>
        <v>304</v>
      </c>
      <c r="L12" s="42">
        <f t="shared" si="4"/>
        <v>709</v>
      </c>
      <c r="M12" s="42"/>
      <c r="N12" s="42"/>
      <c r="O12" s="42">
        <f t="shared" si="5"/>
        <v>9384</v>
      </c>
    </row>
    <row r="13" spans="1:16" s="4" customFormat="1" ht="30.95" customHeight="1" x14ac:dyDescent="0.25">
      <c r="A13" s="94">
        <v>5</v>
      </c>
      <c r="B13" s="43" t="s">
        <v>41</v>
      </c>
      <c r="C13" s="22" t="s">
        <v>42</v>
      </c>
      <c r="D13" s="44" t="s">
        <v>38</v>
      </c>
      <c r="E13" s="129">
        <v>10000</v>
      </c>
      <c r="F13" s="41"/>
      <c r="G13" s="42">
        <v>25</v>
      </c>
      <c r="H13" s="42">
        <f t="shared" si="0"/>
        <v>120</v>
      </c>
      <c r="I13" s="42">
        <f t="shared" si="1"/>
        <v>287</v>
      </c>
      <c r="J13" s="42">
        <f t="shared" si="2"/>
        <v>709.99999999999989</v>
      </c>
      <c r="K13" s="42">
        <f t="shared" si="3"/>
        <v>304</v>
      </c>
      <c r="L13" s="42">
        <f t="shared" si="4"/>
        <v>709</v>
      </c>
      <c r="M13" s="42"/>
      <c r="N13" s="42"/>
      <c r="O13" s="42">
        <f t="shared" si="5"/>
        <v>9384</v>
      </c>
    </row>
    <row r="14" spans="1:16" s="4" customFormat="1" ht="30.95" customHeight="1" x14ac:dyDescent="0.25">
      <c r="A14" s="40">
        <v>6</v>
      </c>
      <c r="B14" s="43" t="s">
        <v>43</v>
      </c>
      <c r="C14" s="22" t="s">
        <v>44</v>
      </c>
      <c r="D14" s="44" t="s">
        <v>38</v>
      </c>
      <c r="E14" s="129">
        <v>10000</v>
      </c>
      <c r="F14" s="41"/>
      <c r="G14" s="42">
        <v>25</v>
      </c>
      <c r="H14" s="42">
        <f t="shared" si="0"/>
        <v>120</v>
      </c>
      <c r="I14" s="42">
        <f t="shared" si="1"/>
        <v>287</v>
      </c>
      <c r="J14" s="42">
        <f t="shared" si="2"/>
        <v>709.99999999999989</v>
      </c>
      <c r="K14" s="42">
        <f t="shared" si="3"/>
        <v>304</v>
      </c>
      <c r="L14" s="42">
        <f t="shared" si="4"/>
        <v>709</v>
      </c>
      <c r="M14" s="42"/>
      <c r="N14" s="42"/>
      <c r="O14" s="42">
        <f t="shared" si="5"/>
        <v>9384</v>
      </c>
    </row>
    <row r="15" spans="1:16" s="4" customFormat="1" ht="30.95" customHeight="1" x14ac:dyDescent="0.25">
      <c r="A15" s="40">
        <v>7</v>
      </c>
      <c r="B15" s="43" t="s">
        <v>45</v>
      </c>
      <c r="C15" s="22" t="s">
        <v>46</v>
      </c>
      <c r="D15" s="44" t="s">
        <v>38</v>
      </c>
      <c r="E15" s="129">
        <v>10000</v>
      </c>
      <c r="F15" s="41"/>
      <c r="G15" s="42">
        <v>25</v>
      </c>
      <c r="H15" s="42">
        <f t="shared" si="0"/>
        <v>120</v>
      </c>
      <c r="I15" s="42">
        <f t="shared" si="1"/>
        <v>287</v>
      </c>
      <c r="J15" s="42">
        <f t="shared" si="2"/>
        <v>709.99999999999989</v>
      </c>
      <c r="K15" s="42">
        <f t="shared" si="3"/>
        <v>304</v>
      </c>
      <c r="L15" s="42">
        <f t="shared" si="4"/>
        <v>709</v>
      </c>
      <c r="M15" s="42"/>
      <c r="N15" s="42"/>
      <c r="O15" s="42">
        <f t="shared" si="5"/>
        <v>9384</v>
      </c>
    </row>
    <row r="16" spans="1:16" s="4" customFormat="1" ht="30.95" customHeight="1" x14ac:dyDescent="0.25">
      <c r="A16" s="94">
        <v>8</v>
      </c>
      <c r="B16" s="43" t="s">
        <v>47</v>
      </c>
      <c r="C16" s="22" t="s">
        <v>48</v>
      </c>
      <c r="D16" s="44" t="s">
        <v>38</v>
      </c>
      <c r="E16" s="129">
        <v>10000</v>
      </c>
      <c r="F16" s="41"/>
      <c r="G16" s="42">
        <v>25</v>
      </c>
      <c r="H16" s="42">
        <f t="shared" si="0"/>
        <v>120</v>
      </c>
      <c r="I16" s="42">
        <f t="shared" si="1"/>
        <v>287</v>
      </c>
      <c r="J16" s="42">
        <f t="shared" si="2"/>
        <v>709.99999999999989</v>
      </c>
      <c r="K16" s="42">
        <f t="shared" si="3"/>
        <v>304</v>
      </c>
      <c r="L16" s="42">
        <f t="shared" si="4"/>
        <v>709</v>
      </c>
      <c r="M16" s="42"/>
      <c r="N16" s="42"/>
      <c r="O16" s="42">
        <f t="shared" si="5"/>
        <v>9384</v>
      </c>
    </row>
    <row r="17" spans="1:15" s="4" customFormat="1" ht="30.95" customHeight="1" x14ac:dyDescent="0.25">
      <c r="A17" s="40">
        <v>9</v>
      </c>
      <c r="B17" s="43" t="s">
        <v>49</v>
      </c>
      <c r="C17" s="22" t="s">
        <v>50</v>
      </c>
      <c r="D17" s="44" t="s">
        <v>38</v>
      </c>
      <c r="E17" s="129">
        <v>10000</v>
      </c>
      <c r="F17" s="41"/>
      <c r="G17" s="42">
        <v>25</v>
      </c>
      <c r="H17" s="42">
        <f t="shared" si="0"/>
        <v>120</v>
      </c>
      <c r="I17" s="42">
        <f t="shared" si="1"/>
        <v>287</v>
      </c>
      <c r="J17" s="42">
        <f t="shared" si="2"/>
        <v>709.99999999999989</v>
      </c>
      <c r="K17" s="42">
        <f t="shared" si="3"/>
        <v>304</v>
      </c>
      <c r="L17" s="42">
        <f t="shared" si="4"/>
        <v>709</v>
      </c>
      <c r="M17" s="42"/>
      <c r="N17" s="42"/>
      <c r="O17" s="42">
        <f t="shared" si="5"/>
        <v>9384</v>
      </c>
    </row>
    <row r="18" spans="1:15" s="4" customFormat="1" ht="30.95" customHeight="1" x14ac:dyDescent="0.25">
      <c r="A18" s="40">
        <v>10</v>
      </c>
      <c r="B18" s="43" t="s">
        <v>51</v>
      </c>
      <c r="C18" s="22" t="s">
        <v>52</v>
      </c>
      <c r="D18" s="44" t="s">
        <v>38</v>
      </c>
      <c r="E18" s="129">
        <v>10000</v>
      </c>
      <c r="F18" s="41"/>
      <c r="G18" s="42">
        <v>25</v>
      </c>
      <c r="H18" s="42">
        <f t="shared" si="0"/>
        <v>120</v>
      </c>
      <c r="I18" s="42">
        <f t="shared" si="1"/>
        <v>287</v>
      </c>
      <c r="J18" s="42">
        <f t="shared" si="2"/>
        <v>709.99999999999989</v>
      </c>
      <c r="K18" s="42">
        <f t="shared" si="3"/>
        <v>304</v>
      </c>
      <c r="L18" s="42">
        <f t="shared" si="4"/>
        <v>709</v>
      </c>
      <c r="M18" s="42"/>
      <c r="N18" s="42"/>
      <c r="O18" s="42">
        <f t="shared" si="5"/>
        <v>9384</v>
      </c>
    </row>
    <row r="19" spans="1:15" s="4" customFormat="1" ht="30.95" customHeight="1" x14ac:dyDescent="0.25">
      <c r="A19" s="94">
        <v>11</v>
      </c>
      <c r="B19" s="43" t="s">
        <v>53</v>
      </c>
      <c r="C19" s="22" t="s">
        <v>54</v>
      </c>
      <c r="D19" s="44" t="s">
        <v>55</v>
      </c>
      <c r="E19" s="129">
        <v>16000</v>
      </c>
      <c r="F19" s="41"/>
      <c r="G19" s="42">
        <v>25</v>
      </c>
      <c r="H19" s="42">
        <f t="shared" si="0"/>
        <v>192</v>
      </c>
      <c r="I19" s="42">
        <f t="shared" si="1"/>
        <v>459.2</v>
      </c>
      <c r="J19" s="42">
        <f t="shared" si="2"/>
        <v>1136</v>
      </c>
      <c r="K19" s="42">
        <f t="shared" si="3"/>
        <v>486.4</v>
      </c>
      <c r="L19" s="42">
        <f t="shared" si="4"/>
        <v>1134.4000000000001</v>
      </c>
      <c r="M19" s="42"/>
      <c r="N19" s="42"/>
      <c r="O19" s="42">
        <f t="shared" si="5"/>
        <v>15029.4</v>
      </c>
    </row>
    <row r="20" spans="1:15" s="4" customFormat="1" ht="30.95" customHeight="1" x14ac:dyDescent="0.25">
      <c r="A20" s="40">
        <v>12</v>
      </c>
      <c r="B20" s="43" t="s">
        <v>56</v>
      </c>
      <c r="C20" s="22" t="s">
        <v>57</v>
      </c>
      <c r="D20" s="44" t="s">
        <v>58</v>
      </c>
      <c r="E20" s="129">
        <v>15000</v>
      </c>
      <c r="F20" s="41"/>
      <c r="G20" s="42">
        <v>25</v>
      </c>
      <c r="H20" s="42">
        <f t="shared" si="0"/>
        <v>180</v>
      </c>
      <c r="I20" s="42">
        <f t="shared" si="1"/>
        <v>430.5</v>
      </c>
      <c r="J20" s="42">
        <f t="shared" si="2"/>
        <v>1065</v>
      </c>
      <c r="K20" s="42">
        <f t="shared" si="3"/>
        <v>456</v>
      </c>
      <c r="L20" s="42">
        <f t="shared" si="4"/>
        <v>1063.5</v>
      </c>
      <c r="M20" s="42"/>
      <c r="N20" s="42"/>
      <c r="O20" s="42">
        <f t="shared" si="5"/>
        <v>14088.5</v>
      </c>
    </row>
    <row r="21" spans="1:15" s="4" customFormat="1" ht="30.95" customHeight="1" x14ac:dyDescent="0.25">
      <c r="A21" s="40">
        <v>13</v>
      </c>
      <c r="B21" s="43" t="s">
        <v>59</v>
      </c>
      <c r="C21" s="22" t="s">
        <v>60</v>
      </c>
      <c r="D21" s="44" t="s">
        <v>61</v>
      </c>
      <c r="E21" s="129">
        <v>13000</v>
      </c>
      <c r="F21" s="41"/>
      <c r="G21" s="42">
        <v>25</v>
      </c>
      <c r="H21" s="42">
        <f t="shared" si="0"/>
        <v>156</v>
      </c>
      <c r="I21" s="42">
        <f t="shared" si="1"/>
        <v>373.1</v>
      </c>
      <c r="J21" s="42">
        <f t="shared" si="2"/>
        <v>922.99999999999989</v>
      </c>
      <c r="K21" s="42">
        <f t="shared" si="3"/>
        <v>395.2</v>
      </c>
      <c r="L21" s="42">
        <f t="shared" si="4"/>
        <v>921.7</v>
      </c>
      <c r="M21" s="42"/>
      <c r="N21" s="42"/>
      <c r="O21" s="42">
        <f t="shared" si="5"/>
        <v>12206.699999999999</v>
      </c>
    </row>
    <row r="22" spans="1:15" s="4" customFormat="1" ht="30.95" customHeight="1" x14ac:dyDescent="0.25">
      <c r="A22" s="94">
        <v>14</v>
      </c>
      <c r="B22" s="43" t="s">
        <v>62</v>
      </c>
      <c r="C22" s="22" t="s">
        <v>63</v>
      </c>
      <c r="D22" s="44" t="s">
        <v>64</v>
      </c>
      <c r="E22" s="129">
        <v>20000</v>
      </c>
      <c r="F22" s="41"/>
      <c r="G22" s="42">
        <v>25</v>
      </c>
      <c r="H22" s="42">
        <f t="shared" si="0"/>
        <v>240</v>
      </c>
      <c r="I22" s="42">
        <f t="shared" si="1"/>
        <v>574</v>
      </c>
      <c r="J22" s="42">
        <f t="shared" si="2"/>
        <v>1419.9999999999998</v>
      </c>
      <c r="K22" s="42">
        <f t="shared" si="3"/>
        <v>608</v>
      </c>
      <c r="L22" s="42">
        <f t="shared" si="4"/>
        <v>1418</v>
      </c>
      <c r="M22" s="42"/>
      <c r="N22" s="42"/>
      <c r="O22" s="42">
        <f t="shared" si="5"/>
        <v>18793</v>
      </c>
    </row>
    <row r="23" spans="1:15" s="4" customFormat="1" ht="30.95" customHeight="1" x14ac:dyDescent="0.25">
      <c r="A23" s="40">
        <v>15</v>
      </c>
      <c r="B23" s="43" t="s">
        <v>66</v>
      </c>
      <c r="C23" s="22" t="s">
        <v>67</v>
      </c>
      <c r="D23" s="44" t="s">
        <v>65</v>
      </c>
      <c r="E23" s="129">
        <v>14000</v>
      </c>
      <c r="F23" s="41"/>
      <c r="G23" s="42">
        <v>25</v>
      </c>
      <c r="H23" s="42">
        <f t="shared" si="0"/>
        <v>168</v>
      </c>
      <c r="I23" s="42">
        <f t="shared" si="1"/>
        <v>401.8</v>
      </c>
      <c r="J23" s="42">
        <f t="shared" si="2"/>
        <v>993.99999999999989</v>
      </c>
      <c r="K23" s="42">
        <f t="shared" si="3"/>
        <v>425.6</v>
      </c>
      <c r="L23" s="42">
        <f t="shared" si="4"/>
        <v>992.6</v>
      </c>
      <c r="M23" s="42"/>
      <c r="N23" s="42"/>
      <c r="O23" s="42">
        <f t="shared" si="5"/>
        <v>13147.6</v>
      </c>
    </row>
    <row r="24" spans="1:15" s="4" customFormat="1" ht="30.95" customHeight="1" x14ac:dyDescent="0.25">
      <c r="A24" s="40">
        <v>16</v>
      </c>
      <c r="B24" s="43" t="s">
        <v>68</v>
      </c>
      <c r="C24" s="22" t="s">
        <v>69</v>
      </c>
      <c r="D24" s="44" t="s">
        <v>70</v>
      </c>
      <c r="E24" s="129">
        <v>11000</v>
      </c>
      <c r="F24" s="41"/>
      <c r="G24" s="42">
        <v>25</v>
      </c>
      <c r="H24" s="42">
        <f t="shared" si="0"/>
        <v>132</v>
      </c>
      <c r="I24" s="42">
        <f t="shared" si="1"/>
        <v>315.7</v>
      </c>
      <c r="J24" s="42">
        <f t="shared" si="2"/>
        <v>780.99999999999989</v>
      </c>
      <c r="K24" s="42">
        <f t="shared" si="3"/>
        <v>334.4</v>
      </c>
      <c r="L24" s="42">
        <f t="shared" si="4"/>
        <v>779.90000000000009</v>
      </c>
      <c r="M24" s="42"/>
      <c r="N24" s="42"/>
      <c r="O24" s="42">
        <f t="shared" si="5"/>
        <v>10324.9</v>
      </c>
    </row>
    <row r="25" spans="1:15" s="4" customFormat="1" ht="30.95" customHeight="1" x14ac:dyDescent="0.25">
      <c r="A25" s="94">
        <v>17</v>
      </c>
      <c r="B25" s="43" t="s">
        <v>71</v>
      </c>
      <c r="C25" s="22" t="s">
        <v>72</v>
      </c>
      <c r="D25" s="44" t="s">
        <v>73</v>
      </c>
      <c r="E25" s="129">
        <v>25000</v>
      </c>
      <c r="F25" s="41"/>
      <c r="G25" s="42">
        <v>25</v>
      </c>
      <c r="H25" s="42">
        <f t="shared" si="0"/>
        <v>300</v>
      </c>
      <c r="I25" s="42">
        <f t="shared" si="1"/>
        <v>717.5</v>
      </c>
      <c r="J25" s="42">
        <f t="shared" si="2"/>
        <v>1774.9999999999998</v>
      </c>
      <c r="K25" s="42">
        <f t="shared" si="3"/>
        <v>760</v>
      </c>
      <c r="L25" s="42">
        <f t="shared" si="4"/>
        <v>1772.5000000000002</v>
      </c>
      <c r="M25" s="42"/>
      <c r="N25" s="42"/>
      <c r="O25" s="42">
        <f t="shared" si="5"/>
        <v>23497.5</v>
      </c>
    </row>
    <row r="26" spans="1:15" s="4" customFormat="1" ht="30.95" customHeight="1" x14ac:dyDescent="0.25">
      <c r="A26" s="40">
        <v>18</v>
      </c>
      <c r="B26" s="43" t="s">
        <v>74</v>
      </c>
      <c r="C26" s="22" t="s">
        <v>75</v>
      </c>
      <c r="D26" s="44" t="s">
        <v>76</v>
      </c>
      <c r="E26" s="129">
        <v>16000</v>
      </c>
      <c r="F26" s="41"/>
      <c r="G26" s="42">
        <v>25</v>
      </c>
      <c r="H26" s="42">
        <f t="shared" si="0"/>
        <v>192</v>
      </c>
      <c r="I26" s="42">
        <f t="shared" si="1"/>
        <v>459.2</v>
      </c>
      <c r="J26" s="42">
        <f t="shared" si="2"/>
        <v>1136</v>
      </c>
      <c r="K26" s="42">
        <f t="shared" si="3"/>
        <v>486.4</v>
      </c>
      <c r="L26" s="42">
        <f t="shared" si="4"/>
        <v>1134.4000000000001</v>
      </c>
      <c r="M26" s="42"/>
      <c r="N26" s="42"/>
      <c r="O26" s="42">
        <f t="shared" si="5"/>
        <v>15029.4</v>
      </c>
    </row>
    <row r="27" spans="1:15" s="4" customFormat="1" ht="30.95" customHeight="1" x14ac:dyDescent="0.25">
      <c r="A27" s="40">
        <v>19</v>
      </c>
      <c r="B27" s="43" t="s">
        <v>77</v>
      </c>
      <c r="C27" s="22" t="s">
        <v>78</v>
      </c>
      <c r="D27" s="44" t="s">
        <v>79</v>
      </c>
      <c r="E27" s="129">
        <v>15000</v>
      </c>
      <c r="F27" s="41"/>
      <c r="G27" s="42">
        <v>25</v>
      </c>
      <c r="H27" s="42">
        <f t="shared" si="0"/>
        <v>180</v>
      </c>
      <c r="I27" s="42">
        <f t="shared" si="1"/>
        <v>430.5</v>
      </c>
      <c r="J27" s="42">
        <f t="shared" si="2"/>
        <v>1065</v>
      </c>
      <c r="K27" s="42">
        <f t="shared" si="3"/>
        <v>456</v>
      </c>
      <c r="L27" s="42">
        <f t="shared" si="4"/>
        <v>1063.5</v>
      </c>
      <c r="M27" s="42"/>
      <c r="N27" s="42"/>
      <c r="O27" s="42">
        <f t="shared" si="5"/>
        <v>14088.5</v>
      </c>
    </row>
    <row r="28" spans="1:15" s="4" customFormat="1" ht="30.95" customHeight="1" x14ac:dyDescent="0.25">
      <c r="A28" s="94">
        <v>20</v>
      </c>
      <c r="B28" s="43" t="s">
        <v>80</v>
      </c>
      <c r="C28" s="22" t="s">
        <v>81</v>
      </c>
      <c r="D28" s="44" t="s">
        <v>82</v>
      </c>
      <c r="E28" s="129">
        <v>15000</v>
      </c>
      <c r="F28" s="41"/>
      <c r="G28" s="42">
        <v>25</v>
      </c>
      <c r="H28" s="42">
        <f t="shared" si="0"/>
        <v>180</v>
      </c>
      <c r="I28" s="42">
        <f t="shared" si="1"/>
        <v>430.5</v>
      </c>
      <c r="J28" s="42">
        <f t="shared" si="2"/>
        <v>1065</v>
      </c>
      <c r="K28" s="42">
        <f t="shared" si="3"/>
        <v>456</v>
      </c>
      <c r="L28" s="42">
        <f t="shared" si="4"/>
        <v>1063.5</v>
      </c>
      <c r="M28" s="42"/>
      <c r="N28" s="42"/>
      <c r="O28" s="42">
        <f t="shared" si="5"/>
        <v>14088.5</v>
      </c>
    </row>
    <row r="29" spans="1:15" s="4" customFormat="1" ht="30.95" customHeight="1" x14ac:dyDescent="0.25">
      <c r="A29" s="40">
        <v>21</v>
      </c>
      <c r="B29" s="43" t="s">
        <v>83</v>
      </c>
      <c r="C29" s="22" t="s">
        <v>84</v>
      </c>
      <c r="D29" s="44" t="s">
        <v>85</v>
      </c>
      <c r="E29" s="129">
        <v>13000</v>
      </c>
      <c r="F29" s="41"/>
      <c r="G29" s="42">
        <v>25</v>
      </c>
      <c r="H29" s="42">
        <f t="shared" si="0"/>
        <v>156</v>
      </c>
      <c r="I29" s="42">
        <f t="shared" si="1"/>
        <v>373.1</v>
      </c>
      <c r="J29" s="42">
        <f t="shared" si="2"/>
        <v>922.99999999999989</v>
      </c>
      <c r="K29" s="42">
        <f t="shared" si="3"/>
        <v>395.2</v>
      </c>
      <c r="L29" s="42">
        <f t="shared" si="4"/>
        <v>921.7</v>
      </c>
      <c r="M29" s="42"/>
      <c r="N29" s="42"/>
      <c r="O29" s="42">
        <f t="shared" si="5"/>
        <v>12206.699999999999</v>
      </c>
    </row>
    <row r="30" spans="1:15" s="4" customFormat="1" ht="30.95" customHeight="1" x14ac:dyDescent="0.25">
      <c r="A30" s="40">
        <v>22</v>
      </c>
      <c r="B30" s="43" t="s">
        <v>86</v>
      </c>
      <c r="C30" s="22" t="s">
        <v>87</v>
      </c>
      <c r="D30" s="44" t="s">
        <v>88</v>
      </c>
      <c r="E30" s="129">
        <v>14000</v>
      </c>
      <c r="F30" s="41"/>
      <c r="G30" s="42">
        <v>25</v>
      </c>
      <c r="H30" s="42">
        <f t="shared" si="0"/>
        <v>168</v>
      </c>
      <c r="I30" s="42">
        <f t="shared" si="1"/>
        <v>401.8</v>
      </c>
      <c r="J30" s="42">
        <f t="shared" si="2"/>
        <v>993.99999999999989</v>
      </c>
      <c r="K30" s="42">
        <f t="shared" si="3"/>
        <v>425.6</v>
      </c>
      <c r="L30" s="42">
        <f t="shared" si="4"/>
        <v>992.6</v>
      </c>
      <c r="M30" s="42"/>
      <c r="N30" s="42"/>
      <c r="O30" s="42">
        <f t="shared" si="5"/>
        <v>13147.6</v>
      </c>
    </row>
    <row r="31" spans="1:15" s="4" customFormat="1" ht="30.95" customHeight="1" x14ac:dyDescent="0.25">
      <c r="A31" s="94">
        <v>23</v>
      </c>
      <c r="B31" s="43" t="s">
        <v>89</v>
      </c>
      <c r="C31" s="22" t="s">
        <v>90</v>
      </c>
      <c r="D31" s="44" t="s">
        <v>88</v>
      </c>
      <c r="E31" s="129">
        <v>14000</v>
      </c>
      <c r="F31" s="41"/>
      <c r="G31" s="42">
        <v>25</v>
      </c>
      <c r="H31" s="42">
        <f t="shared" si="0"/>
        <v>168</v>
      </c>
      <c r="I31" s="42">
        <f t="shared" si="1"/>
        <v>401.8</v>
      </c>
      <c r="J31" s="42">
        <f t="shared" si="2"/>
        <v>993.99999999999989</v>
      </c>
      <c r="K31" s="42">
        <f t="shared" si="3"/>
        <v>425.6</v>
      </c>
      <c r="L31" s="42">
        <f t="shared" si="4"/>
        <v>992.6</v>
      </c>
      <c r="M31" s="42"/>
      <c r="N31" s="42"/>
      <c r="O31" s="42">
        <f t="shared" si="5"/>
        <v>13147.6</v>
      </c>
    </row>
    <row r="32" spans="1:15" s="4" customFormat="1" ht="30.95" customHeight="1" x14ac:dyDescent="0.25">
      <c r="A32" s="40">
        <v>24</v>
      </c>
      <c r="B32" s="43" t="s">
        <v>92</v>
      </c>
      <c r="C32" s="22" t="s">
        <v>93</v>
      </c>
      <c r="D32" s="44" t="s">
        <v>94</v>
      </c>
      <c r="E32" s="129">
        <v>11000</v>
      </c>
      <c r="F32" s="41"/>
      <c r="G32" s="42">
        <v>25</v>
      </c>
      <c r="H32" s="42">
        <f t="shared" ref="H32:H56" si="6">E32*0.012</f>
        <v>132</v>
      </c>
      <c r="I32" s="42">
        <f t="shared" ref="I32:I56" si="7">E32*0.0287</f>
        <v>315.7</v>
      </c>
      <c r="J32" s="42">
        <f t="shared" ref="J32:J56" si="8">E32*0.071</f>
        <v>780.99999999999989</v>
      </c>
      <c r="K32" s="42">
        <f t="shared" ref="K32:K56" si="9">E32*0.0304</f>
        <v>334.4</v>
      </c>
      <c r="L32" s="42">
        <f t="shared" ref="L32:L56" si="10">E32*0.0709</f>
        <v>779.90000000000009</v>
      </c>
      <c r="M32" s="42"/>
      <c r="N32" s="42"/>
      <c r="O32" s="42">
        <f t="shared" si="5"/>
        <v>10324.9</v>
      </c>
    </row>
    <row r="33" spans="1:15" s="4" customFormat="1" ht="30.95" customHeight="1" x14ac:dyDescent="0.25">
      <c r="A33" s="40">
        <v>25</v>
      </c>
      <c r="B33" s="43" t="s">
        <v>95</v>
      </c>
      <c r="C33" s="22" t="s">
        <v>96</v>
      </c>
      <c r="D33" s="44" t="s">
        <v>94</v>
      </c>
      <c r="E33" s="129">
        <v>11000</v>
      </c>
      <c r="F33" s="41"/>
      <c r="G33" s="42">
        <v>25</v>
      </c>
      <c r="H33" s="42">
        <f t="shared" si="6"/>
        <v>132</v>
      </c>
      <c r="I33" s="42">
        <f t="shared" si="7"/>
        <v>315.7</v>
      </c>
      <c r="J33" s="42">
        <f t="shared" si="8"/>
        <v>780.99999999999989</v>
      </c>
      <c r="K33" s="42">
        <f t="shared" si="9"/>
        <v>334.4</v>
      </c>
      <c r="L33" s="42">
        <f t="shared" si="10"/>
        <v>779.90000000000009</v>
      </c>
      <c r="M33" s="42"/>
      <c r="N33" s="42"/>
      <c r="O33" s="42">
        <f t="shared" si="5"/>
        <v>10324.9</v>
      </c>
    </row>
    <row r="34" spans="1:15" s="4" customFormat="1" ht="30.95" customHeight="1" x14ac:dyDescent="0.25">
      <c r="A34" s="94">
        <v>26</v>
      </c>
      <c r="B34" s="43" t="s">
        <v>97</v>
      </c>
      <c r="C34" s="22" t="s">
        <v>98</v>
      </c>
      <c r="D34" s="44" t="s">
        <v>99</v>
      </c>
      <c r="E34" s="129">
        <v>25000</v>
      </c>
      <c r="F34" s="41"/>
      <c r="G34" s="42">
        <v>25</v>
      </c>
      <c r="H34" s="42">
        <f t="shared" si="6"/>
        <v>300</v>
      </c>
      <c r="I34" s="42">
        <f t="shared" si="7"/>
        <v>717.5</v>
      </c>
      <c r="J34" s="42">
        <f t="shared" si="8"/>
        <v>1774.9999999999998</v>
      </c>
      <c r="K34" s="42">
        <f t="shared" si="9"/>
        <v>760</v>
      </c>
      <c r="L34" s="42">
        <f t="shared" si="10"/>
        <v>1772.5000000000002</v>
      </c>
      <c r="M34" s="42"/>
      <c r="N34" s="42"/>
      <c r="O34" s="42">
        <f t="shared" si="5"/>
        <v>23497.5</v>
      </c>
    </row>
    <row r="35" spans="1:15" s="4" customFormat="1" ht="30.95" customHeight="1" x14ac:dyDescent="0.25">
      <c r="A35" s="40">
        <v>27</v>
      </c>
      <c r="B35" s="43" t="s">
        <v>100</v>
      </c>
      <c r="C35" s="22" t="s">
        <v>101</v>
      </c>
      <c r="D35" s="44" t="s">
        <v>102</v>
      </c>
      <c r="E35" s="129">
        <v>15000</v>
      </c>
      <c r="F35" s="41"/>
      <c r="G35" s="42">
        <v>25</v>
      </c>
      <c r="H35" s="42">
        <f t="shared" si="6"/>
        <v>180</v>
      </c>
      <c r="I35" s="42">
        <f t="shared" si="7"/>
        <v>430.5</v>
      </c>
      <c r="J35" s="42">
        <f t="shared" si="8"/>
        <v>1065</v>
      </c>
      <c r="K35" s="42">
        <f t="shared" si="9"/>
        <v>456</v>
      </c>
      <c r="L35" s="42">
        <f t="shared" si="10"/>
        <v>1063.5</v>
      </c>
      <c r="M35" s="42"/>
      <c r="N35" s="42"/>
      <c r="O35" s="42">
        <f t="shared" si="5"/>
        <v>14088.5</v>
      </c>
    </row>
    <row r="36" spans="1:15" s="4" customFormat="1" ht="30.95" customHeight="1" x14ac:dyDescent="0.25">
      <c r="A36" s="40">
        <v>28</v>
      </c>
      <c r="B36" s="43" t="s">
        <v>103</v>
      </c>
      <c r="C36" s="22" t="s">
        <v>104</v>
      </c>
      <c r="D36" s="44" t="s">
        <v>105</v>
      </c>
      <c r="E36" s="129">
        <v>14000</v>
      </c>
      <c r="F36" s="41"/>
      <c r="G36" s="42">
        <v>25</v>
      </c>
      <c r="H36" s="42">
        <f t="shared" si="6"/>
        <v>168</v>
      </c>
      <c r="I36" s="42">
        <f t="shared" si="7"/>
        <v>401.8</v>
      </c>
      <c r="J36" s="42">
        <f t="shared" si="8"/>
        <v>993.99999999999989</v>
      </c>
      <c r="K36" s="42">
        <f t="shared" si="9"/>
        <v>425.6</v>
      </c>
      <c r="L36" s="42">
        <f t="shared" si="10"/>
        <v>992.6</v>
      </c>
      <c r="M36" s="42"/>
      <c r="N36" s="42"/>
      <c r="O36" s="42">
        <f t="shared" si="5"/>
        <v>13147.6</v>
      </c>
    </row>
    <row r="37" spans="1:15" s="4" customFormat="1" ht="30.95" customHeight="1" x14ac:dyDescent="0.25">
      <c r="A37" s="94">
        <v>29</v>
      </c>
      <c r="B37" s="43" t="s">
        <v>106</v>
      </c>
      <c r="C37" s="22" t="s">
        <v>107</v>
      </c>
      <c r="D37" s="44" t="s">
        <v>108</v>
      </c>
      <c r="E37" s="129">
        <v>12000</v>
      </c>
      <c r="F37" s="41"/>
      <c r="G37" s="42">
        <v>25</v>
      </c>
      <c r="H37" s="42">
        <f t="shared" si="6"/>
        <v>144</v>
      </c>
      <c r="I37" s="42">
        <f t="shared" si="7"/>
        <v>344.4</v>
      </c>
      <c r="J37" s="42">
        <f t="shared" si="8"/>
        <v>851.99999999999989</v>
      </c>
      <c r="K37" s="42">
        <f t="shared" si="9"/>
        <v>364.8</v>
      </c>
      <c r="L37" s="42">
        <f t="shared" si="10"/>
        <v>850.80000000000007</v>
      </c>
      <c r="M37" s="42"/>
      <c r="N37" s="42"/>
      <c r="O37" s="42">
        <f t="shared" si="5"/>
        <v>11265.800000000001</v>
      </c>
    </row>
    <row r="38" spans="1:15" s="4" customFormat="1" ht="30.95" customHeight="1" x14ac:dyDescent="0.25">
      <c r="A38" s="40">
        <v>30</v>
      </c>
      <c r="B38" s="43" t="s">
        <v>109</v>
      </c>
      <c r="C38" s="22" t="s">
        <v>110</v>
      </c>
      <c r="D38" s="44" t="s">
        <v>111</v>
      </c>
      <c r="E38" s="129">
        <v>19000</v>
      </c>
      <c r="F38" s="41"/>
      <c r="G38" s="42">
        <v>25</v>
      </c>
      <c r="H38" s="42">
        <f t="shared" si="6"/>
        <v>228</v>
      </c>
      <c r="I38" s="42">
        <f t="shared" si="7"/>
        <v>545.29999999999995</v>
      </c>
      <c r="J38" s="42">
        <f t="shared" si="8"/>
        <v>1348.9999999999998</v>
      </c>
      <c r="K38" s="42">
        <f t="shared" si="9"/>
        <v>577.6</v>
      </c>
      <c r="L38" s="42">
        <f t="shared" si="10"/>
        <v>1347.1000000000001</v>
      </c>
      <c r="M38" s="42"/>
      <c r="N38" s="42"/>
      <c r="O38" s="42">
        <f t="shared" si="5"/>
        <v>17852.100000000002</v>
      </c>
    </row>
    <row r="39" spans="1:15" s="4" customFormat="1" ht="30.95" customHeight="1" x14ac:dyDescent="0.25">
      <c r="A39" s="40">
        <v>31</v>
      </c>
      <c r="B39" s="43" t="s">
        <v>112</v>
      </c>
      <c r="C39" s="22" t="s">
        <v>113</v>
      </c>
      <c r="D39" s="44" t="s">
        <v>114</v>
      </c>
      <c r="E39" s="129">
        <v>12000</v>
      </c>
      <c r="F39" s="41"/>
      <c r="G39" s="42">
        <v>25</v>
      </c>
      <c r="H39" s="42">
        <f t="shared" si="6"/>
        <v>144</v>
      </c>
      <c r="I39" s="42">
        <f t="shared" si="7"/>
        <v>344.4</v>
      </c>
      <c r="J39" s="42">
        <f t="shared" si="8"/>
        <v>851.99999999999989</v>
      </c>
      <c r="K39" s="42">
        <f t="shared" si="9"/>
        <v>364.8</v>
      </c>
      <c r="L39" s="42">
        <f t="shared" si="10"/>
        <v>850.80000000000007</v>
      </c>
      <c r="M39" s="42"/>
      <c r="N39" s="42"/>
      <c r="O39" s="42">
        <f t="shared" si="5"/>
        <v>11265.800000000001</v>
      </c>
    </row>
    <row r="40" spans="1:15" s="4" customFormat="1" ht="30.95" customHeight="1" x14ac:dyDescent="0.25">
      <c r="A40" s="94">
        <v>32</v>
      </c>
      <c r="B40" s="43" t="s">
        <v>115</v>
      </c>
      <c r="C40" s="22" t="s">
        <v>116</v>
      </c>
      <c r="D40" s="44" t="s">
        <v>114</v>
      </c>
      <c r="E40" s="129">
        <v>12000</v>
      </c>
      <c r="F40" s="41"/>
      <c r="G40" s="42">
        <v>25</v>
      </c>
      <c r="H40" s="42">
        <f t="shared" si="6"/>
        <v>144</v>
      </c>
      <c r="I40" s="42">
        <f t="shared" si="7"/>
        <v>344.4</v>
      </c>
      <c r="J40" s="42">
        <f t="shared" si="8"/>
        <v>851.99999999999989</v>
      </c>
      <c r="K40" s="42">
        <f t="shared" si="9"/>
        <v>364.8</v>
      </c>
      <c r="L40" s="42">
        <f t="shared" si="10"/>
        <v>850.80000000000007</v>
      </c>
      <c r="M40" s="42"/>
      <c r="N40" s="42"/>
      <c r="O40" s="42">
        <f t="shared" si="5"/>
        <v>11265.800000000001</v>
      </c>
    </row>
    <row r="41" spans="1:15" s="4" customFormat="1" ht="30.95" customHeight="1" x14ac:dyDescent="0.25">
      <c r="A41" s="40">
        <v>33</v>
      </c>
      <c r="B41" s="43" t="s">
        <v>117</v>
      </c>
      <c r="C41" s="22" t="s">
        <v>118</v>
      </c>
      <c r="D41" s="44" t="s">
        <v>119</v>
      </c>
      <c r="E41" s="129">
        <v>12000</v>
      </c>
      <c r="F41" s="41"/>
      <c r="G41" s="42">
        <v>25</v>
      </c>
      <c r="H41" s="42">
        <f t="shared" si="6"/>
        <v>144</v>
      </c>
      <c r="I41" s="42">
        <f t="shared" si="7"/>
        <v>344.4</v>
      </c>
      <c r="J41" s="42">
        <f t="shared" si="8"/>
        <v>851.99999999999989</v>
      </c>
      <c r="K41" s="42">
        <f t="shared" si="9"/>
        <v>364.8</v>
      </c>
      <c r="L41" s="42">
        <f t="shared" si="10"/>
        <v>850.80000000000007</v>
      </c>
      <c r="M41" s="42"/>
      <c r="N41" s="42"/>
      <c r="O41" s="42">
        <f t="shared" si="5"/>
        <v>11265.800000000001</v>
      </c>
    </row>
    <row r="42" spans="1:15" s="4" customFormat="1" ht="30.95" customHeight="1" x14ac:dyDescent="0.25">
      <c r="A42" s="40">
        <v>34</v>
      </c>
      <c r="B42" s="43" t="s">
        <v>120</v>
      </c>
      <c r="C42" s="22" t="s">
        <v>121</v>
      </c>
      <c r="D42" s="44" t="s">
        <v>119</v>
      </c>
      <c r="E42" s="129">
        <v>11000</v>
      </c>
      <c r="F42" s="41"/>
      <c r="G42" s="42">
        <v>25</v>
      </c>
      <c r="H42" s="42">
        <f t="shared" si="6"/>
        <v>132</v>
      </c>
      <c r="I42" s="42">
        <f t="shared" si="7"/>
        <v>315.7</v>
      </c>
      <c r="J42" s="42">
        <f t="shared" si="8"/>
        <v>780.99999999999989</v>
      </c>
      <c r="K42" s="42">
        <f t="shared" si="9"/>
        <v>334.4</v>
      </c>
      <c r="L42" s="42">
        <f t="shared" si="10"/>
        <v>779.90000000000009</v>
      </c>
      <c r="M42" s="42"/>
      <c r="N42" s="42"/>
      <c r="O42" s="42">
        <f t="shared" si="5"/>
        <v>10324.9</v>
      </c>
    </row>
    <row r="43" spans="1:15" s="4" customFormat="1" ht="30.95" customHeight="1" x14ac:dyDescent="0.25">
      <c r="A43" s="94">
        <v>35</v>
      </c>
      <c r="B43" s="43" t="s">
        <v>122</v>
      </c>
      <c r="C43" s="22" t="s">
        <v>123</v>
      </c>
      <c r="D43" s="44" t="s">
        <v>124</v>
      </c>
      <c r="E43" s="129">
        <v>12000</v>
      </c>
      <c r="F43" s="41"/>
      <c r="G43" s="42">
        <v>25</v>
      </c>
      <c r="H43" s="42">
        <f t="shared" si="6"/>
        <v>144</v>
      </c>
      <c r="I43" s="42">
        <f t="shared" si="7"/>
        <v>344.4</v>
      </c>
      <c r="J43" s="42">
        <f t="shared" si="8"/>
        <v>851.99999999999989</v>
      </c>
      <c r="K43" s="42">
        <f t="shared" si="9"/>
        <v>364.8</v>
      </c>
      <c r="L43" s="42">
        <f t="shared" si="10"/>
        <v>850.80000000000007</v>
      </c>
      <c r="M43" s="42"/>
      <c r="N43" s="42"/>
      <c r="O43" s="42">
        <f t="shared" si="5"/>
        <v>11265.800000000001</v>
      </c>
    </row>
    <row r="44" spans="1:15" s="4" customFormat="1" ht="30.95" customHeight="1" x14ac:dyDescent="0.25">
      <c r="A44" s="40">
        <v>36</v>
      </c>
      <c r="B44" s="43" t="s">
        <v>125</v>
      </c>
      <c r="C44" s="22" t="s">
        <v>126</v>
      </c>
      <c r="D44" s="44" t="s">
        <v>127</v>
      </c>
      <c r="E44" s="129">
        <v>11000</v>
      </c>
      <c r="F44" s="41"/>
      <c r="G44" s="42">
        <v>25</v>
      </c>
      <c r="H44" s="42">
        <f t="shared" si="6"/>
        <v>132</v>
      </c>
      <c r="I44" s="42">
        <f t="shared" si="7"/>
        <v>315.7</v>
      </c>
      <c r="J44" s="42">
        <f t="shared" si="8"/>
        <v>780.99999999999989</v>
      </c>
      <c r="K44" s="42">
        <f t="shared" si="9"/>
        <v>334.4</v>
      </c>
      <c r="L44" s="42">
        <f t="shared" si="10"/>
        <v>779.90000000000009</v>
      </c>
      <c r="M44" s="42"/>
      <c r="N44" s="42"/>
      <c r="O44" s="42">
        <f t="shared" si="5"/>
        <v>10324.9</v>
      </c>
    </row>
    <row r="45" spans="1:15" s="4" customFormat="1" ht="30.95" customHeight="1" x14ac:dyDescent="0.25">
      <c r="A45" s="40">
        <v>37</v>
      </c>
      <c r="B45" s="43" t="s">
        <v>128</v>
      </c>
      <c r="C45" s="22" t="s">
        <v>129</v>
      </c>
      <c r="D45" s="44" t="s">
        <v>127</v>
      </c>
      <c r="E45" s="129">
        <v>11000</v>
      </c>
      <c r="F45" s="41"/>
      <c r="G45" s="42">
        <v>25</v>
      </c>
      <c r="H45" s="42">
        <f t="shared" si="6"/>
        <v>132</v>
      </c>
      <c r="I45" s="42">
        <f t="shared" si="7"/>
        <v>315.7</v>
      </c>
      <c r="J45" s="42">
        <f t="shared" si="8"/>
        <v>780.99999999999989</v>
      </c>
      <c r="K45" s="42">
        <f t="shared" si="9"/>
        <v>334.4</v>
      </c>
      <c r="L45" s="42">
        <f t="shared" si="10"/>
        <v>779.90000000000009</v>
      </c>
      <c r="M45" s="42"/>
      <c r="N45" s="42"/>
      <c r="O45" s="42">
        <f t="shared" si="5"/>
        <v>10324.9</v>
      </c>
    </row>
    <row r="46" spans="1:15" s="4" customFormat="1" ht="30.95" customHeight="1" x14ac:dyDescent="0.25">
      <c r="A46" s="94">
        <v>38</v>
      </c>
      <c r="B46" s="43" t="s">
        <v>130</v>
      </c>
      <c r="C46" s="22" t="s">
        <v>131</v>
      </c>
      <c r="D46" s="44" t="s">
        <v>132</v>
      </c>
      <c r="E46" s="129">
        <v>25000</v>
      </c>
      <c r="F46" s="41"/>
      <c r="G46" s="42">
        <v>25</v>
      </c>
      <c r="H46" s="42">
        <f t="shared" si="6"/>
        <v>300</v>
      </c>
      <c r="I46" s="42">
        <f t="shared" si="7"/>
        <v>717.5</v>
      </c>
      <c r="J46" s="42">
        <f t="shared" si="8"/>
        <v>1774.9999999999998</v>
      </c>
      <c r="K46" s="42">
        <f t="shared" si="9"/>
        <v>760</v>
      </c>
      <c r="L46" s="42">
        <f t="shared" si="10"/>
        <v>1772.5000000000002</v>
      </c>
      <c r="M46" s="42"/>
      <c r="N46" s="42"/>
      <c r="O46" s="42">
        <f t="shared" si="5"/>
        <v>23497.5</v>
      </c>
    </row>
    <row r="47" spans="1:15" s="4" customFormat="1" ht="30.95" customHeight="1" x14ac:dyDescent="0.25">
      <c r="A47" s="40">
        <v>39</v>
      </c>
      <c r="B47" s="43" t="s">
        <v>133</v>
      </c>
      <c r="C47" s="22" t="s">
        <v>134</v>
      </c>
      <c r="D47" s="44" t="s">
        <v>135</v>
      </c>
      <c r="E47" s="129">
        <v>20000</v>
      </c>
      <c r="F47" s="41"/>
      <c r="G47" s="42">
        <v>25</v>
      </c>
      <c r="H47" s="42">
        <f t="shared" si="6"/>
        <v>240</v>
      </c>
      <c r="I47" s="42">
        <f t="shared" si="7"/>
        <v>574</v>
      </c>
      <c r="J47" s="42">
        <f t="shared" si="8"/>
        <v>1419.9999999999998</v>
      </c>
      <c r="K47" s="42">
        <f t="shared" si="9"/>
        <v>608</v>
      </c>
      <c r="L47" s="42">
        <f t="shared" si="10"/>
        <v>1418</v>
      </c>
      <c r="M47" s="42"/>
      <c r="N47" s="42"/>
      <c r="O47" s="42">
        <f t="shared" si="5"/>
        <v>18793</v>
      </c>
    </row>
    <row r="48" spans="1:15" s="4" customFormat="1" ht="30.95" customHeight="1" x14ac:dyDescent="0.25">
      <c r="A48" s="40">
        <v>40</v>
      </c>
      <c r="B48" s="43" t="s">
        <v>136</v>
      </c>
      <c r="C48" s="22" t="s">
        <v>137</v>
      </c>
      <c r="D48" s="44" t="s">
        <v>138</v>
      </c>
      <c r="E48" s="129">
        <v>15000</v>
      </c>
      <c r="F48" s="41"/>
      <c r="G48" s="42">
        <v>25</v>
      </c>
      <c r="H48" s="42">
        <f t="shared" si="6"/>
        <v>180</v>
      </c>
      <c r="I48" s="42">
        <f t="shared" si="7"/>
        <v>430.5</v>
      </c>
      <c r="J48" s="42">
        <f t="shared" si="8"/>
        <v>1065</v>
      </c>
      <c r="K48" s="42">
        <f t="shared" si="9"/>
        <v>456</v>
      </c>
      <c r="L48" s="42">
        <f t="shared" si="10"/>
        <v>1063.5</v>
      </c>
      <c r="M48" s="42"/>
      <c r="N48" s="42"/>
      <c r="O48" s="42">
        <f t="shared" si="5"/>
        <v>14088.5</v>
      </c>
    </row>
    <row r="49" spans="1:15" s="4" customFormat="1" ht="30.95" customHeight="1" x14ac:dyDescent="0.25">
      <c r="A49" s="94">
        <v>41</v>
      </c>
      <c r="B49" s="43" t="s">
        <v>139</v>
      </c>
      <c r="C49" s="22" t="s">
        <v>140</v>
      </c>
      <c r="D49" s="44" t="s">
        <v>141</v>
      </c>
      <c r="E49" s="129">
        <v>13000</v>
      </c>
      <c r="F49" s="41"/>
      <c r="G49" s="42">
        <v>25</v>
      </c>
      <c r="H49" s="42">
        <f t="shared" si="6"/>
        <v>156</v>
      </c>
      <c r="I49" s="42">
        <f t="shared" si="7"/>
        <v>373.1</v>
      </c>
      <c r="J49" s="42">
        <f t="shared" si="8"/>
        <v>922.99999999999989</v>
      </c>
      <c r="K49" s="42">
        <f t="shared" si="9"/>
        <v>395.2</v>
      </c>
      <c r="L49" s="42">
        <f t="shared" si="10"/>
        <v>921.7</v>
      </c>
      <c r="M49" s="42"/>
      <c r="N49" s="42"/>
      <c r="O49" s="42">
        <f t="shared" si="5"/>
        <v>12206.699999999999</v>
      </c>
    </row>
    <row r="50" spans="1:15" s="4" customFormat="1" ht="29.25" customHeight="1" x14ac:dyDescent="0.25">
      <c r="A50" s="40">
        <v>42</v>
      </c>
      <c r="B50" s="43" t="s">
        <v>142</v>
      </c>
      <c r="C50" s="22" t="s">
        <v>143</v>
      </c>
      <c r="D50" s="44" t="s">
        <v>144</v>
      </c>
      <c r="E50" s="129">
        <v>11000</v>
      </c>
      <c r="F50" s="41"/>
      <c r="G50" s="42">
        <v>25</v>
      </c>
      <c r="H50" s="42">
        <f t="shared" si="6"/>
        <v>132</v>
      </c>
      <c r="I50" s="42">
        <f t="shared" si="7"/>
        <v>315.7</v>
      </c>
      <c r="J50" s="42">
        <f t="shared" si="8"/>
        <v>780.99999999999989</v>
      </c>
      <c r="K50" s="42">
        <f t="shared" si="9"/>
        <v>334.4</v>
      </c>
      <c r="L50" s="42">
        <f t="shared" si="10"/>
        <v>779.90000000000009</v>
      </c>
      <c r="M50" s="42"/>
      <c r="N50" s="42"/>
      <c r="O50" s="42">
        <f t="shared" si="5"/>
        <v>10324.9</v>
      </c>
    </row>
    <row r="51" spans="1:15" s="4" customFormat="1" ht="30.95" customHeight="1" x14ac:dyDescent="0.25">
      <c r="A51" s="40">
        <v>43</v>
      </c>
      <c r="B51" s="43" t="s">
        <v>145</v>
      </c>
      <c r="C51" s="22" t="s">
        <v>146</v>
      </c>
      <c r="D51" s="44" t="s">
        <v>147</v>
      </c>
      <c r="E51" s="129">
        <v>19000</v>
      </c>
      <c r="F51" s="41"/>
      <c r="G51" s="42">
        <v>25</v>
      </c>
      <c r="H51" s="42">
        <f t="shared" si="6"/>
        <v>228</v>
      </c>
      <c r="I51" s="42">
        <f t="shared" si="7"/>
        <v>545.29999999999995</v>
      </c>
      <c r="J51" s="42">
        <f t="shared" si="8"/>
        <v>1348.9999999999998</v>
      </c>
      <c r="K51" s="42">
        <f t="shared" si="9"/>
        <v>577.6</v>
      </c>
      <c r="L51" s="42">
        <f t="shared" si="10"/>
        <v>1347.1000000000001</v>
      </c>
      <c r="M51" s="42"/>
      <c r="N51" s="42"/>
      <c r="O51" s="42">
        <f t="shared" si="5"/>
        <v>17852.100000000002</v>
      </c>
    </row>
    <row r="52" spans="1:15" s="4" customFormat="1" ht="30.95" customHeight="1" x14ac:dyDescent="0.25">
      <c r="A52" s="94">
        <v>44</v>
      </c>
      <c r="B52" s="43" t="s">
        <v>149</v>
      </c>
      <c r="C52" s="22" t="s">
        <v>150</v>
      </c>
      <c r="D52" s="44" t="s">
        <v>148</v>
      </c>
      <c r="E52" s="129">
        <v>14000</v>
      </c>
      <c r="F52" s="41"/>
      <c r="G52" s="42">
        <v>25</v>
      </c>
      <c r="H52" s="42">
        <f t="shared" si="6"/>
        <v>168</v>
      </c>
      <c r="I52" s="42">
        <f t="shared" si="7"/>
        <v>401.8</v>
      </c>
      <c r="J52" s="42">
        <f t="shared" si="8"/>
        <v>993.99999999999989</v>
      </c>
      <c r="K52" s="42">
        <f t="shared" si="9"/>
        <v>425.6</v>
      </c>
      <c r="L52" s="42">
        <f t="shared" si="10"/>
        <v>992.6</v>
      </c>
      <c r="M52" s="42"/>
      <c r="N52" s="42"/>
      <c r="O52" s="42">
        <f t="shared" si="5"/>
        <v>13147.6</v>
      </c>
    </row>
    <row r="53" spans="1:15" s="4" customFormat="1" ht="30.95" customHeight="1" x14ac:dyDescent="0.25">
      <c r="A53" s="40">
        <v>45</v>
      </c>
      <c r="B53" s="43" t="s">
        <v>151</v>
      </c>
      <c r="C53" s="22" t="s">
        <v>152</v>
      </c>
      <c r="D53" s="44" t="s">
        <v>153</v>
      </c>
      <c r="E53" s="129">
        <v>12000</v>
      </c>
      <c r="F53" s="41"/>
      <c r="G53" s="42">
        <v>25</v>
      </c>
      <c r="H53" s="42">
        <f t="shared" si="6"/>
        <v>144</v>
      </c>
      <c r="I53" s="42">
        <f t="shared" si="7"/>
        <v>344.4</v>
      </c>
      <c r="J53" s="42">
        <f t="shared" si="8"/>
        <v>851.99999999999989</v>
      </c>
      <c r="K53" s="42">
        <f t="shared" si="9"/>
        <v>364.8</v>
      </c>
      <c r="L53" s="42">
        <f t="shared" si="10"/>
        <v>850.80000000000007</v>
      </c>
      <c r="M53" s="42"/>
      <c r="N53" s="42"/>
      <c r="O53" s="42">
        <f t="shared" si="5"/>
        <v>11265.800000000001</v>
      </c>
    </row>
    <row r="54" spans="1:15" s="4" customFormat="1" ht="30.95" customHeight="1" x14ac:dyDescent="0.25">
      <c r="A54" s="40">
        <v>46</v>
      </c>
      <c r="B54" s="43" t="s">
        <v>154</v>
      </c>
      <c r="C54" s="22" t="s">
        <v>155</v>
      </c>
      <c r="D54" s="44" t="s">
        <v>153</v>
      </c>
      <c r="E54" s="129">
        <v>12000</v>
      </c>
      <c r="F54" s="41"/>
      <c r="G54" s="42">
        <v>25</v>
      </c>
      <c r="H54" s="42">
        <f t="shared" si="6"/>
        <v>144</v>
      </c>
      <c r="I54" s="42">
        <f t="shared" si="7"/>
        <v>344.4</v>
      </c>
      <c r="J54" s="42">
        <f t="shared" si="8"/>
        <v>851.99999999999989</v>
      </c>
      <c r="K54" s="42">
        <f t="shared" si="9"/>
        <v>364.8</v>
      </c>
      <c r="L54" s="42">
        <f t="shared" si="10"/>
        <v>850.80000000000007</v>
      </c>
      <c r="M54" s="42"/>
      <c r="N54" s="42"/>
      <c r="O54" s="42">
        <f t="shared" si="5"/>
        <v>11265.800000000001</v>
      </c>
    </row>
    <row r="55" spans="1:15" s="4" customFormat="1" ht="30.95" customHeight="1" x14ac:dyDescent="0.25">
      <c r="A55" s="94">
        <v>47</v>
      </c>
      <c r="B55" s="43" t="s">
        <v>156</v>
      </c>
      <c r="C55" s="22" t="s">
        <v>157</v>
      </c>
      <c r="D55" s="44" t="s">
        <v>158</v>
      </c>
      <c r="E55" s="129">
        <v>12000</v>
      </c>
      <c r="F55" s="41"/>
      <c r="G55" s="42">
        <v>25</v>
      </c>
      <c r="H55" s="42">
        <f t="shared" si="6"/>
        <v>144</v>
      </c>
      <c r="I55" s="42">
        <f t="shared" si="7"/>
        <v>344.4</v>
      </c>
      <c r="J55" s="42">
        <f t="shared" si="8"/>
        <v>851.99999999999989</v>
      </c>
      <c r="K55" s="42">
        <f t="shared" si="9"/>
        <v>364.8</v>
      </c>
      <c r="L55" s="42">
        <f t="shared" si="10"/>
        <v>850.80000000000007</v>
      </c>
      <c r="M55" s="42"/>
      <c r="N55" s="42"/>
      <c r="O55" s="42">
        <f t="shared" si="5"/>
        <v>11265.800000000001</v>
      </c>
    </row>
    <row r="56" spans="1:15" s="4" customFormat="1" ht="30.95" customHeight="1" x14ac:dyDescent="0.25">
      <c r="A56" s="40">
        <v>48</v>
      </c>
      <c r="B56" s="43" t="s">
        <v>160</v>
      </c>
      <c r="C56" s="22" t="s">
        <v>161</v>
      </c>
      <c r="D56" s="44" t="s">
        <v>159</v>
      </c>
      <c r="E56" s="129">
        <v>11000</v>
      </c>
      <c r="F56" s="41"/>
      <c r="G56" s="42">
        <v>25</v>
      </c>
      <c r="H56" s="42">
        <f t="shared" si="6"/>
        <v>132</v>
      </c>
      <c r="I56" s="42">
        <f t="shared" si="7"/>
        <v>315.7</v>
      </c>
      <c r="J56" s="42">
        <f t="shared" si="8"/>
        <v>780.99999999999989</v>
      </c>
      <c r="K56" s="42">
        <f t="shared" si="9"/>
        <v>334.4</v>
      </c>
      <c r="L56" s="42">
        <f t="shared" si="10"/>
        <v>779.90000000000009</v>
      </c>
      <c r="M56" s="42"/>
      <c r="N56" s="42"/>
      <c r="O56" s="42">
        <f t="shared" si="5"/>
        <v>10324.9</v>
      </c>
    </row>
    <row r="57" spans="1:15" s="4" customFormat="1" ht="30.95" customHeight="1" x14ac:dyDescent="0.25">
      <c r="A57" s="40">
        <v>49</v>
      </c>
      <c r="B57" s="43" t="s">
        <v>162</v>
      </c>
      <c r="C57" s="22" t="s">
        <v>163</v>
      </c>
      <c r="D57" s="44" t="s">
        <v>164</v>
      </c>
      <c r="E57" s="129">
        <v>15000</v>
      </c>
      <c r="F57" s="41"/>
      <c r="G57" s="42">
        <v>25</v>
      </c>
      <c r="H57" s="42">
        <f t="shared" ref="H57:H80" si="11">E57*0.012</f>
        <v>180</v>
      </c>
      <c r="I57" s="42">
        <f t="shared" ref="I57:I80" si="12">E57*0.0287</f>
        <v>430.5</v>
      </c>
      <c r="J57" s="42">
        <f t="shared" ref="J57:J80" si="13">E57*0.071</f>
        <v>1065</v>
      </c>
      <c r="K57" s="42">
        <f t="shared" ref="K57:K80" si="14">E57*0.0304</f>
        <v>456</v>
      </c>
      <c r="L57" s="42">
        <f t="shared" ref="L57:L80" si="15">E57*0.0709</f>
        <v>1063.5</v>
      </c>
      <c r="M57" s="42"/>
      <c r="N57" s="42"/>
      <c r="O57" s="42">
        <f t="shared" ref="O57:O106" si="16">E57-G57-I57-K57-N57</f>
        <v>14088.5</v>
      </c>
    </row>
    <row r="58" spans="1:15" s="4" customFormat="1" ht="30.95" customHeight="1" x14ac:dyDescent="0.25">
      <c r="A58" s="94">
        <v>50</v>
      </c>
      <c r="B58" s="43" t="s">
        <v>165</v>
      </c>
      <c r="C58" s="22" t="s">
        <v>166</v>
      </c>
      <c r="D58" s="44" t="s">
        <v>167</v>
      </c>
      <c r="E58" s="129">
        <v>15000</v>
      </c>
      <c r="F58" s="41"/>
      <c r="G58" s="42">
        <v>25</v>
      </c>
      <c r="H58" s="42">
        <f t="shared" si="11"/>
        <v>180</v>
      </c>
      <c r="I58" s="42">
        <f t="shared" si="12"/>
        <v>430.5</v>
      </c>
      <c r="J58" s="42">
        <f t="shared" si="13"/>
        <v>1065</v>
      </c>
      <c r="K58" s="42">
        <f t="shared" si="14"/>
        <v>456</v>
      </c>
      <c r="L58" s="42">
        <f t="shared" si="15"/>
        <v>1063.5</v>
      </c>
      <c r="M58" s="42"/>
      <c r="N58" s="42"/>
      <c r="O58" s="42">
        <f t="shared" si="16"/>
        <v>14088.5</v>
      </c>
    </row>
    <row r="59" spans="1:15" s="4" customFormat="1" ht="30.95" customHeight="1" x14ac:dyDescent="0.25">
      <c r="A59" s="40">
        <v>51</v>
      </c>
      <c r="B59" s="43" t="s">
        <v>169</v>
      </c>
      <c r="C59" s="22" t="s">
        <v>170</v>
      </c>
      <c r="D59" s="44" t="s">
        <v>168</v>
      </c>
      <c r="E59" s="129">
        <v>12000</v>
      </c>
      <c r="F59" s="41"/>
      <c r="G59" s="42">
        <v>25</v>
      </c>
      <c r="H59" s="42">
        <f t="shared" si="11"/>
        <v>144</v>
      </c>
      <c r="I59" s="42">
        <f t="shared" si="12"/>
        <v>344.4</v>
      </c>
      <c r="J59" s="42">
        <f t="shared" si="13"/>
        <v>851.99999999999989</v>
      </c>
      <c r="K59" s="42">
        <f t="shared" si="14"/>
        <v>364.8</v>
      </c>
      <c r="L59" s="42">
        <f t="shared" si="15"/>
        <v>850.80000000000007</v>
      </c>
      <c r="M59" s="42"/>
      <c r="N59" s="42"/>
      <c r="O59" s="42">
        <f t="shared" si="16"/>
        <v>11265.800000000001</v>
      </c>
    </row>
    <row r="60" spans="1:15" s="4" customFormat="1" ht="30.95" customHeight="1" x14ac:dyDescent="0.25">
      <c r="A60" s="40">
        <v>52</v>
      </c>
      <c r="B60" s="43" t="s">
        <v>171</v>
      </c>
      <c r="C60" s="22" t="s">
        <v>172</v>
      </c>
      <c r="D60" s="44" t="s">
        <v>173</v>
      </c>
      <c r="E60" s="129">
        <v>11000</v>
      </c>
      <c r="F60" s="41"/>
      <c r="G60" s="42">
        <v>25</v>
      </c>
      <c r="H60" s="42">
        <f t="shared" si="11"/>
        <v>132</v>
      </c>
      <c r="I60" s="42">
        <f t="shared" si="12"/>
        <v>315.7</v>
      </c>
      <c r="J60" s="42">
        <f t="shared" si="13"/>
        <v>780.99999999999989</v>
      </c>
      <c r="K60" s="42">
        <f t="shared" si="14"/>
        <v>334.4</v>
      </c>
      <c r="L60" s="42">
        <f t="shared" si="15"/>
        <v>779.90000000000009</v>
      </c>
      <c r="M60" s="42"/>
      <c r="N60" s="42"/>
      <c r="O60" s="42">
        <f t="shared" si="16"/>
        <v>10324.9</v>
      </c>
    </row>
    <row r="61" spans="1:15" s="4" customFormat="1" ht="30.95" customHeight="1" x14ac:dyDescent="0.25">
      <c r="A61" s="94">
        <v>53</v>
      </c>
      <c r="B61" s="43" t="s">
        <v>174</v>
      </c>
      <c r="C61" s="22" t="s">
        <v>175</v>
      </c>
      <c r="D61" s="44" t="s">
        <v>173</v>
      </c>
      <c r="E61" s="129">
        <v>11000</v>
      </c>
      <c r="F61" s="41"/>
      <c r="G61" s="42">
        <v>25</v>
      </c>
      <c r="H61" s="42">
        <f t="shared" si="11"/>
        <v>132</v>
      </c>
      <c r="I61" s="42">
        <f t="shared" si="12"/>
        <v>315.7</v>
      </c>
      <c r="J61" s="42">
        <f t="shared" si="13"/>
        <v>780.99999999999989</v>
      </c>
      <c r="K61" s="42">
        <f t="shared" si="14"/>
        <v>334.4</v>
      </c>
      <c r="L61" s="42">
        <f t="shared" si="15"/>
        <v>779.90000000000009</v>
      </c>
      <c r="M61" s="42"/>
      <c r="N61" s="42"/>
      <c r="O61" s="42">
        <f t="shared" si="16"/>
        <v>10324.9</v>
      </c>
    </row>
    <row r="62" spans="1:15" s="4" customFormat="1" ht="30.95" customHeight="1" x14ac:dyDescent="0.25">
      <c r="A62" s="40">
        <v>54</v>
      </c>
      <c r="B62" s="43" t="s">
        <v>176</v>
      </c>
      <c r="C62" s="22" t="s">
        <v>177</v>
      </c>
      <c r="D62" s="44" t="s">
        <v>178</v>
      </c>
      <c r="E62" s="129">
        <v>25000</v>
      </c>
      <c r="F62" s="41"/>
      <c r="G62" s="42">
        <v>25</v>
      </c>
      <c r="H62" s="42">
        <f t="shared" si="11"/>
        <v>300</v>
      </c>
      <c r="I62" s="42">
        <f t="shared" si="12"/>
        <v>717.5</v>
      </c>
      <c r="J62" s="42">
        <f t="shared" si="13"/>
        <v>1774.9999999999998</v>
      </c>
      <c r="K62" s="42">
        <f t="shared" si="14"/>
        <v>760</v>
      </c>
      <c r="L62" s="42">
        <f t="shared" si="15"/>
        <v>1772.5000000000002</v>
      </c>
      <c r="M62" s="42"/>
      <c r="N62" s="42"/>
      <c r="O62" s="42">
        <f t="shared" si="16"/>
        <v>23497.5</v>
      </c>
    </row>
    <row r="63" spans="1:15" s="4" customFormat="1" ht="30.95" customHeight="1" x14ac:dyDescent="0.25">
      <c r="A63" s="40">
        <v>55</v>
      </c>
      <c r="B63" s="43" t="s">
        <v>179</v>
      </c>
      <c r="C63" s="22" t="s">
        <v>180</v>
      </c>
      <c r="D63" s="44" t="s">
        <v>181</v>
      </c>
      <c r="E63" s="129">
        <v>16000</v>
      </c>
      <c r="F63" s="41"/>
      <c r="G63" s="42">
        <v>25</v>
      </c>
      <c r="H63" s="42">
        <f t="shared" si="11"/>
        <v>192</v>
      </c>
      <c r="I63" s="42">
        <f t="shared" si="12"/>
        <v>459.2</v>
      </c>
      <c r="J63" s="42">
        <f t="shared" si="13"/>
        <v>1136</v>
      </c>
      <c r="K63" s="42">
        <f t="shared" si="14"/>
        <v>486.4</v>
      </c>
      <c r="L63" s="42">
        <f t="shared" si="15"/>
        <v>1134.4000000000001</v>
      </c>
      <c r="M63" s="42"/>
      <c r="N63" s="42"/>
      <c r="O63" s="42">
        <f t="shared" si="16"/>
        <v>15029.4</v>
      </c>
    </row>
    <row r="64" spans="1:15" s="4" customFormat="1" ht="30.95" customHeight="1" x14ac:dyDescent="0.25">
      <c r="A64" s="94">
        <v>56</v>
      </c>
      <c r="B64" s="43" t="s">
        <v>182</v>
      </c>
      <c r="C64" s="22" t="s">
        <v>183</v>
      </c>
      <c r="D64" s="44" t="s">
        <v>184</v>
      </c>
      <c r="E64" s="129">
        <v>15000</v>
      </c>
      <c r="F64" s="41"/>
      <c r="G64" s="42">
        <v>25</v>
      </c>
      <c r="H64" s="42">
        <f t="shared" si="11"/>
        <v>180</v>
      </c>
      <c r="I64" s="42">
        <f t="shared" si="12"/>
        <v>430.5</v>
      </c>
      <c r="J64" s="42">
        <f t="shared" si="13"/>
        <v>1065</v>
      </c>
      <c r="K64" s="42">
        <f t="shared" si="14"/>
        <v>456</v>
      </c>
      <c r="L64" s="42">
        <f t="shared" si="15"/>
        <v>1063.5</v>
      </c>
      <c r="M64" s="42"/>
      <c r="N64" s="42"/>
      <c r="O64" s="42">
        <f t="shared" si="16"/>
        <v>14088.5</v>
      </c>
    </row>
    <row r="65" spans="1:15" s="4" customFormat="1" ht="30.95" customHeight="1" x14ac:dyDescent="0.25">
      <c r="A65" s="40">
        <v>57</v>
      </c>
      <c r="B65" s="43" t="s">
        <v>185</v>
      </c>
      <c r="C65" s="22" t="s">
        <v>186</v>
      </c>
      <c r="D65" s="44" t="s">
        <v>187</v>
      </c>
      <c r="E65" s="129">
        <v>15000</v>
      </c>
      <c r="F65" s="41"/>
      <c r="G65" s="42">
        <v>25</v>
      </c>
      <c r="H65" s="42">
        <f t="shared" si="11"/>
        <v>180</v>
      </c>
      <c r="I65" s="42">
        <f t="shared" si="12"/>
        <v>430.5</v>
      </c>
      <c r="J65" s="42">
        <f t="shared" si="13"/>
        <v>1065</v>
      </c>
      <c r="K65" s="42">
        <f t="shared" si="14"/>
        <v>456</v>
      </c>
      <c r="L65" s="42">
        <f t="shared" si="15"/>
        <v>1063.5</v>
      </c>
      <c r="M65" s="42"/>
      <c r="N65" s="42"/>
      <c r="O65" s="42">
        <f t="shared" si="16"/>
        <v>14088.5</v>
      </c>
    </row>
    <row r="66" spans="1:15" s="4" customFormat="1" ht="30.95" customHeight="1" x14ac:dyDescent="0.25">
      <c r="A66" s="40">
        <v>58</v>
      </c>
      <c r="B66" s="43" t="s">
        <v>188</v>
      </c>
      <c r="C66" s="22" t="s">
        <v>189</v>
      </c>
      <c r="D66" s="44" t="s">
        <v>190</v>
      </c>
      <c r="E66" s="129">
        <v>13000</v>
      </c>
      <c r="F66" s="41"/>
      <c r="G66" s="42">
        <v>25</v>
      </c>
      <c r="H66" s="42">
        <f t="shared" si="11"/>
        <v>156</v>
      </c>
      <c r="I66" s="42">
        <f t="shared" si="12"/>
        <v>373.1</v>
      </c>
      <c r="J66" s="42">
        <f t="shared" si="13"/>
        <v>922.99999999999989</v>
      </c>
      <c r="K66" s="42">
        <f t="shared" si="14"/>
        <v>395.2</v>
      </c>
      <c r="L66" s="42">
        <f t="shared" si="15"/>
        <v>921.7</v>
      </c>
      <c r="M66" s="42"/>
      <c r="N66" s="42"/>
      <c r="O66" s="42">
        <f t="shared" si="16"/>
        <v>12206.699999999999</v>
      </c>
    </row>
    <row r="67" spans="1:15" s="4" customFormat="1" ht="30.95" customHeight="1" x14ac:dyDescent="0.25">
      <c r="A67" s="94">
        <v>59</v>
      </c>
      <c r="B67" s="43" t="s">
        <v>191</v>
      </c>
      <c r="C67" s="22" t="s">
        <v>192</v>
      </c>
      <c r="D67" s="44" t="s">
        <v>193</v>
      </c>
      <c r="E67" s="129">
        <v>11000</v>
      </c>
      <c r="F67" s="41"/>
      <c r="G67" s="42">
        <v>25</v>
      </c>
      <c r="H67" s="42">
        <f t="shared" si="11"/>
        <v>132</v>
      </c>
      <c r="I67" s="42">
        <f t="shared" si="12"/>
        <v>315.7</v>
      </c>
      <c r="J67" s="42">
        <f t="shared" si="13"/>
        <v>780.99999999999989</v>
      </c>
      <c r="K67" s="42">
        <f t="shared" si="14"/>
        <v>334.4</v>
      </c>
      <c r="L67" s="42">
        <f t="shared" si="15"/>
        <v>779.90000000000009</v>
      </c>
      <c r="M67" s="42"/>
      <c r="N67" s="42"/>
      <c r="O67" s="42">
        <f t="shared" si="16"/>
        <v>10324.9</v>
      </c>
    </row>
    <row r="68" spans="1:15" s="4" customFormat="1" ht="30.95" customHeight="1" x14ac:dyDescent="0.25">
      <c r="A68" s="40">
        <v>60</v>
      </c>
      <c r="B68" s="43" t="s">
        <v>194</v>
      </c>
      <c r="C68" s="22" t="s">
        <v>195</v>
      </c>
      <c r="D68" s="44" t="s">
        <v>196</v>
      </c>
      <c r="E68" s="129">
        <v>20000</v>
      </c>
      <c r="F68" s="41"/>
      <c r="G68" s="42">
        <v>25</v>
      </c>
      <c r="H68" s="42">
        <f t="shared" si="11"/>
        <v>240</v>
      </c>
      <c r="I68" s="42">
        <f t="shared" si="12"/>
        <v>574</v>
      </c>
      <c r="J68" s="42">
        <f t="shared" si="13"/>
        <v>1419.9999999999998</v>
      </c>
      <c r="K68" s="42">
        <f t="shared" si="14"/>
        <v>608</v>
      </c>
      <c r="L68" s="42">
        <f t="shared" si="15"/>
        <v>1418</v>
      </c>
      <c r="M68" s="42"/>
      <c r="N68" s="42"/>
      <c r="O68" s="42">
        <f t="shared" si="16"/>
        <v>18793</v>
      </c>
    </row>
    <row r="69" spans="1:15" s="4" customFormat="1" ht="30.95" customHeight="1" x14ac:dyDescent="0.25">
      <c r="A69" s="40">
        <v>61</v>
      </c>
      <c r="B69" s="43" t="s">
        <v>197</v>
      </c>
      <c r="C69" s="22" t="s">
        <v>198</v>
      </c>
      <c r="D69" s="44" t="s">
        <v>199</v>
      </c>
      <c r="E69" s="129">
        <v>14000</v>
      </c>
      <c r="F69" s="41"/>
      <c r="G69" s="42">
        <v>25</v>
      </c>
      <c r="H69" s="42">
        <f t="shared" si="11"/>
        <v>168</v>
      </c>
      <c r="I69" s="42">
        <f t="shared" si="12"/>
        <v>401.8</v>
      </c>
      <c r="J69" s="42">
        <f t="shared" si="13"/>
        <v>993.99999999999989</v>
      </c>
      <c r="K69" s="42">
        <f t="shared" si="14"/>
        <v>425.6</v>
      </c>
      <c r="L69" s="42">
        <f t="shared" si="15"/>
        <v>992.6</v>
      </c>
      <c r="M69" s="42"/>
      <c r="N69" s="42"/>
      <c r="O69" s="42">
        <f t="shared" si="16"/>
        <v>13147.6</v>
      </c>
    </row>
    <row r="70" spans="1:15" s="4" customFormat="1" ht="30.95" customHeight="1" x14ac:dyDescent="0.25">
      <c r="A70" s="94">
        <v>62</v>
      </c>
      <c r="B70" s="43" t="s">
        <v>200</v>
      </c>
      <c r="C70" s="22" t="s">
        <v>201</v>
      </c>
      <c r="D70" s="44" t="s">
        <v>202</v>
      </c>
      <c r="E70" s="129">
        <v>12000</v>
      </c>
      <c r="F70" s="41"/>
      <c r="G70" s="42">
        <v>25</v>
      </c>
      <c r="H70" s="42">
        <f t="shared" si="11"/>
        <v>144</v>
      </c>
      <c r="I70" s="42">
        <f t="shared" si="12"/>
        <v>344.4</v>
      </c>
      <c r="J70" s="42">
        <f t="shared" si="13"/>
        <v>851.99999999999989</v>
      </c>
      <c r="K70" s="42">
        <f t="shared" si="14"/>
        <v>364.8</v>
      </c>
      <c r="L70" s="42">
        <f t="shared" si="15"/>
        <v>850.80000000000007</v>
      </c>
      <c r="M70" s="42"/>
      <c r="N70" s="42"/>
      <c r="O70" s="42">
        <f t="shared" si="16"/>
        <v>11265.800000000001</v>
      </c>
    </row>
    <row r="71" spans="1:15" s="4" customFormat="1" ht="30.95" customHeight="1" x14ac:dyDescent="0.25">
      <c r="A71" s="40">
        <v>63</v>
      </c>
      <c r="B71" s="43" t="s">
        <v>203</v>
      </c>
      <c r="C71" s="22" t="s">
        <v>204</v>
      </c>
      <c r="D71" s="44" t="s">
        <v>202</v>
      </c>
      <c r="E71" s="129">
        <v>12000</v>
      </c>
      <c r="F71" s="41"/>
      <c r="G71" s="42">
        <v>25</v>
      </c>
      <c r="H71" s="42">
        <f t="shared" si="11"/>
        <v>144</v>
      </c>
      <c r="I71" s="42">
        <f t="shared" si="12"/>
        <v>344.4</v>
      </c>
      <c r="J71" s="42">
        <f t="shared" si="13"/>
        <v>851.99999999999989</v>
      </c>
      <c r="K71" s="42">
        <f t="shared" si="14"/>
        <v>364.8</v>
      </c>
      <c r="L71" s="42">
        <f t="shared" si="15"/>
        <v>850.80000000000007</v>
      </c>
      <c r="M71" s="42"/>
      <c r="N71" s="42"/>
      <c r="O71" s="42">
        <f t="shared" si="16"/>
        <v>11265.800000000001</v>
      </c>
    </row>
    <row r="72" spans="1:15" s="4" customFormat="1" ht="30.95" customHeight="1" x14ac:dyDescent="0.25">
      <c r="A72" s="40">
        <v>64</v>
      </c>
      <c r="B72" s="43" t="s">
        <v>205</v>
      </c>
      <c r="C72" s="22" t="s">
        <v>206</v>
      </c>
      <c r="D72" s="44" t="s">
        <v>202</v>
      </c>
      <c r="E72" s="129">
        <v>12000</v>
      </c>
      <c r="F72" s="41"/>
      <c r="G72" s="42">
        <v>25</v>
      </c>
      <c r="H72" s="42">
        <f t="shared" si="11"/>
        <v>144</v>
      </c>
      <c r="I72" s="42">
        <f t="shared" si="12"/>
        <v>344.4</v>
      </c>
      <c r="J72" s="42">
        <f t="shared" si="13"/>
        <v>851.99999999999989</v>
      </c>
      <c r="K72" s="42">
        <f t="shared" si="14"/>
        <v>364.8</v>
      </c>
      <c r="L72" s="42">
        <f t="shared" si="15"/>
        <v>850.80000000000007</v>
      </c>
      <c r="M72" s="42"/>
      <c r="N72" s="42"/>
      <c r="O72" s="42">
        <f t="shared" si="16"/>
        <v>11265.800000000001</v>
      </c>
    </row>
    <row r="73" spans="1:15" s="4" customFormat="1" ht="30.95" customHeight="1" x14ac:dyDescent="0.25">
      <c r="A73" s="94">
        <v>65</v>
      </c>
      <c r="B73" s="43" t="s">
        <v>498</v>
      </c>
      <c r="C73" s="22" t="s">
        <v>499</v>
      </c>
      <c r="D73" s="44" t="s">
        <v>207</v>
      </c>
      <c r="E73" s="129">
        <v>11000</v>
      </c>
      <c r="F73" s="41"/>
      <c r="G73" s="42">
        <v>25</v>
      </c>
      <c r="H73" s="42">
        <f t="shared" si="11"/>
        <v>132</v>
      </c>
      <c r="I73" s="42">
        <f t="shared" si="12"/>
        <v>315.7</v>
      </c>
      <c r="J73" s="42">
        <f t="shared" si="13"/>
        <v>780.99999999999989</v>
      </c>
      <c r="K73" s="42">
        <f t="shared" si="14"/>
        <v>334.4</v>
      </c>
      <c r="L73" s="42">
        <f t="shared" si="15"/>
        <v>779.90000000000009</v>
      </c>
      <c r="M73" s="42"/>
      <c r="N73" s="42"/>
      <c r="O73" s="42">
        <f t="shared" si="16"/>
        <v>10324.9</v>
      </c>
    </row>
    <row r="74" spans="1:15" s="4" customFormat="1" ht="30.95" customHeight="1" x14ac:dyDescent="0.25">
      <c r="A74" s="40">
        <v>66</v>
      </c>
      <c r="B74" s="43" t="s">
        <v>208</v>
      </c>
      <c r="C74" s="22" t="s">
        <v>209</v>
      </c>
      <c r="D74" s="44" t="s">
        <v>210</v>
      </c>
      <c r="E74" s="129">
        <v>11000</v>
      </c>
      <c r="F74" s="41"/>
      <c r="G74" s="42">
        <v>25</v>
      </c>
      <c r="H74" s="42">
        <f t="shared" si="11"/>
        <v>132</v>
      </c>
      <c r="I74" s="42">
        <f t="shared" si="12"/>
        <v>315.7</v>
      </c>
      <c r="J74" s="42">
        <f t="shared" si="13"/>
        <v>780.99999999999989</v>
      </c>
      <c r="K74" s="42">
        <f t="shared" si="14"/>
        <v>334.4</v>
      </c>
      <c r="L74" s="42">
        <f t="shared" si="15"/>
        <v>779.90000000000009</v>
      </c>
      <c r="M74" s="42"/>
      <c r="N74" s="42"/>
      <c r="O74" s="42">
        <f t="shared" si="16"/>
        <v>10324.9</v>
      </c>
    </row>
    <row r="75" spans="1:15" s="4" customFormat="1" ht="30.95" customHeight="1" x14ac:dyDescent="0.25">
      <c r="A75" s="40">
        <v>67</v>
      </c>
      <c r="B75" s="43" t="s">
        <v>211</v>
      </c>
      <c r="C75" s="22" t="s">
        <v>212</v>
      </c>
      <c r="D75" s="44" t="s">
        <v>213</v>
      </c>
      <c r="E75" s="129">
        <v>20000</v>
      </c>
      <c r="F75" s="41"/>
      <c r="G75" s="42">
        <v>25</v>
      </c>
      <c r="H75" s="42">
        <f t="shared" si="11"/>
        <v>240</v>
      </c>
      <c r="I75" s="42">
        <f t="shared" si="12"/>
        <v>574</v>
      </c>
      <c r="J75" s="42">
        <f t="shared" si="13"/>
        <v>1419.9999999999998</v>
      </c>
      <c r="K75" s="42">
        <f t="shared" si="14"/>
        <v>608</v>
      </c>
      <c r="L75" s="42">
        <f t="shared" si="15"/>
        <v>1418</v>
      </c>
      <c r="M75" s="42"/>
      <c r="N75" s="42"/>
      <c r="O75" s="42">
        <f t="shared" si="16"/>
        <v>18793</v>
      </c>
    </row>
    <row r="76" spans="1:15" s="4" customFormat="1" ht="30.95" customHeight="1" x14ac:dyDescent="0.25">
      <c r="A76" s="94">
        <v>68</v>
      </c>
      <c r="B76" s="43" t="s">
        <v>214</v>
      </c>
      <c r="C76" s="22" t="s">
        <v>215</v>
      </c>
      <c r="D76" s="44" t="s">
        <v>216</v>
      </c>
      <c r="E76" s="129">
        <v>15000</v>
      </c>
      <c r="F76" s="41"/>
      <c r="G76" s="42">
        <v>25</v>
      </c>
      <c r="H76" s="42">
        <f t="shared" si="11"/>
        <v>180</v>
      </c>
      <c r="I76" s="42">
        <f t="shared" si="12"/>
        <v>430.5</v>
      </c>
      <c r="J76" s="42">
        <f t="shared" si="13"/>
        <v>1065</v>
      </c>
      <c r="K76" s="42">
        <f t="shared" si="14"/>
        <v>456</v>
      </c>
      <c r="L76" s="42">
        <f t="shared" si="15"/>
        <v>1063.5</v>
      </c>
      <c r="M76" s="42"/>
      <c r="N76" s="42"/>
      <c r="O76" s="42">
        <f t="shared" si="16"/>
        <v>14088.5</v>
      </c>
    </row>
    <row r="77" spans="1:15" s="4" customFormat="1" ht="30.95" customHeight="1" x14ac:dyDescent="0.25">
      <c r="A77" s="40">
        <v>69</v>
      </c>
      <c r="B77" s="43" t="s">
        <v>217</v>
      </c>
      <c r="C77" s="22" t="s">
        <v>218</v>
      </c>
      <c r="D77" s="44" t="s">
        <v>219</v>
      </c>
      <c r="E77" s="129">
        <v>12000</v>
      </c>
      <c r="F77" s="41"/>
      <c r="G77" s="42">
        <v>25</v>
      </c>
      <c r="H77" s="42">
        <f t="shared" si="11"/>
        <v>144</v>
      </c>
      <c r="I77" s="42">
        <f t="shared" si="12"/>
        <v>344.4</v>
      </c>
      <c r="J77" s="42">
        <f t="shared" si="13"/>
        <v>851.99999999999989</v>
      </c>
      <c r="K77" s="42">
        <f t="shared" si="14"/>
        <v>364.8</v>
      </c>
      <c r="L77" s="42">
        <f t="shared" si="15"/>
        <v>850.80000000000007</v>
      </c>
      <c r="M77" s="42"/>
      <c r="N77" s="42"/>
      <c r="O77" s="42">
        <f t="shared" si="16"/>
        <v>11265.800000000001</v>
      </c>
    </row>
    <row r="78" spans="1:15" s="4" customFormat="1" ht="30.95" customHeight="1" x14ac:dyDescent="0.25">
      <c r="A78" s="40">
        <v>70</v>
      </c>
      <c r="B78" s="43" t="s">
        <v>17</v>
      </c>
      <c r="C78" s="22" t="s">
        <v>220</v>
      </c>
      <c r="D78" s="44" t="s">
        <v>221</v>
      </c>
      <c r="E78" s="129">
        <v>13000</v>
      </c>
      <c r="F78" s="41"/>
      <c r="G78" s="42">
        <v>25</v>
      </c>
      <c r="H78" s="42">
        <f t="shared" si="11"/>
        <v>156</v>
      </c>
      <c r="I78" s="42">
        <f t="shared" si="12"/>
        <v>373.1</v>
      </c>
      <c r="J78" s="42">
        <f t="shared" si="13"/>
        <v>922.99999999999989</v>
      </c>
      <c r="K78" s="42">
        <f t="shared" si="14"/>
        <v>395.2</v>
      </c>
      <c r="L78" s="42">
        <f t="shared" si="15"/>
        <v>921.7</v>
      </c>
      <c r="M78" s="42"/>
      <c r="N78" s="42"/>
      <c r="O78" s="42">
        <f t="shared" si="16"/>
        <v>12206.699999999999</v>
      </c>
    </row>
    <row r="79" spans="1:15" s="4" customFormat="1" ht="30.95" customHeight="1" x14ac:dyDescent="0.25">
      <c r="A79" s="94">
        <v>71</v>
      </c>
      <c r="B79" s="43" t="s">
        <v>222</v>
      </c>
      <c r="C79" s="22" t="s">
        <v>223</v>
      </c>
      <c r="D79" s="44" t="s">
        <v>224</v>
      </c>
      <c r="E79" s="129">
        <v>11000</v>
      </c>
      <c r="F79" s="41"/>
      <c r="G79" s="42">
        <v>25</v>
      </c>
      <c r="H79" s="42">
        <f t="shared" si="11"/>
        <v>132</v>
      </c>
      <c r="I79" s="42">
        <f t="shared" si="12"/>
        <v>315.7</v>
      </c>
      <c r="J79" s="42">
        <f t="shared" si="13"/>
        <v>780.99999999999989</v>
      </c>
      <c r="K79" s="42">
        <f t="shared" si="14"/>
        <v>334.4</v>
      </c>
      <c r="L79" s="42">
        <f t="shared" si="15"/>
        <v>779.90000000000009</v>
      </c>
      <c r="M79" s="42"/>
      <c r="N79" s="42"/>
      <c r="O79" s="42">
        <f t="shared" si="16"/>
        <v>10324.9</v>
      </c>
    </row>
    <row r="80" spans="1:15" s="4" customFormat="1" ht="30.95" customHeight="1" x14ac:dyDescent="0.25">
      <c r="A80" s="40">
        <v>72</v>
      </c>
      <c r="B80" s="43" t="s">
        <v>225</v>
      </c>
      <c r="C80" s="22" t="s">
        <v>226</v>
      </c>
      <c r="D80" s="44" t="s">
        <v>227</v>
      </c>
      <c r="E80" s="129">
        <v>12000</v>
      </c>
      <c r="F80" s="41"/>
      <c r="G80" s="42">
        <v>25</v>
      </c>
      <c r="H80" s="42">
        <f t="shared" si="11"/>
        <v>144</v>
      </c>
      <c r="I80" s="42">
        <f t="shared" si="12"/>
        <v>344.4</v>
      </c>
      <c r="J80" s="42">
        <f t="shared" si="13"/>
        <v>851.99999999999989</v>
      </c>
      <c r="K80" s="42">
        <f t="shared" si="14"/>
        <v>364.8</v>
      </c>
      <c r="L80" s="42">
        <f t="shared" si="15"/>
        <v>850.80000000000007</v>
      </c>
      <c r="M80" s="42"/>
      <c r="N80" s="42"/>
      <c r="O80" s="42">
        <f t="shared" si="16"/>
        <v>11265.800000000001</v>
      </c>
    </row>
    <row r="81" spans="1:15" s="4" customFormat="1" ht="30.95" customHeight="1" x14ac:dyDescent="0.25">
      <c r="A81" s="40">
        <v>73</v>
      </c>
      <c r="B81" s="43" t="s">
        <v>228</v>
      </c>
      <c r="C81" s="22" t="s">
        <v>229</v>
      </c>
      <c r="D81" s="44" t="s">
        <v>230</v>
      </c>
      <c r="E81" s="129">
        <v>10000</v>
      </c>
      <c r="F81" s="41"/>
      <c r="G81" s="42">
        <v>25</v>
      </c>
      <c r="H81" s="42">
        <f t="shared" ref="H81:H98" si="17">E81*0.012</f>
        <v>120</v>
      </c>
      <c r="I81" s="42">
        <f t="shared" ref="I81:I98" si="18">E81*0.0287</f>
        <v>287</v>
      </c>
      <c r="J81" s="42">
        <f t="shared" ref="J81:J98" si="19">E81*0.071</f>
        <v>709.99999999999989</v>
      </c>
      <c r="K81" s="42">
        <f t="shared" ref="K81:K98" si="20">E81*0.0304</f>
        <v>304</v>
      </c>
      <c r="L81" s="42">
        <f t="shared" ref="L81:L98" si="21">E81*0.0709</f>
        <v>709</v>
      </c>
      <c r="M81" s="42"/>
      <c r="N81" s="42"/>
      <c r="O81" s="42">
        <f t="shared" si="16"/>
        <v>9384</v>
      </c>
    </row>
    <row r="82" spans="1:15" s="4" customFormat="1" ht="30.95" customHeight="1" x14ac:dyDescent="0.25">
      <c r="A82" s="94">
        <v>74</v>
      </c>
      <c r="B82" s="43" t="s">
        <v>380</v>
      </c>
      <c r="C82" s="22" t="s">
        <v>231</v>
      </c>
      <c r="D82" s="44" t="s">
        <v>230</v>
      </c>
      <c r="E82" s="129">
        <v>10000</v>
      </c>
      <c r="F82" s="41"/>
      <c r="G82" s="42">
        <v>25</v>
      </c>
      <c r="H82" s="42">
        <f t="shared" si="17"/>
        <v>120</v>
      </c>
      <c r="I82" s="42">
        <f t="shared" si="18"/>
        <v>287</v>
      </c>
      <c r="J82" s="42">
        <f t="shared" si="19"/>
        <v>709.99999999999989</v>
      </c>
      <c r="K82" s="42">
        <f t="shared" si="20"/>
        <v>304</v>
      </c>
      <c r="L82" s="42">
        <f t="shared" si="21"/>
        <v>709</v>
      </c>
      <c r="M82" s="42"/>
      <c r="N82" s="42"/>
      <c r="O82" s="42">
        <f t="shared" si="16"/>
        <v>9384</v>
      </c>
    </row>
    <row r="83" spans="1:15" s="4" customFormat="1" ht="30.95" customHeight="1" x14ac:dyDescent="0.25">
      <c r="A83" s="40">
        <v>75</v>
      </c>
      <c r="B83" s="43" t="s">
        <v>232</v>
      </c>
      <c r="C83" s="22" t="s">
        <v>233</v>
      </c>
      <c r="D83" s="44" t="s">
        <v>234</v>
      </c>
      <c r="E83" s="129">
        <v>10000</v>
      </c>
      <c r="F83" s="41"/>
      <c r="G83" s="42">
        <v>25</v>
      </c>
      <c r="H83" s="42">
        <f t="shared" si="17"/>
        <v>120</v>
      </c>
      <c r="I83" s="42">
        <f t="shared" si="18"/>
        <v>287</v>
      </c>
      <c r="J83" s="42">
        <f t="shared" si="19"/>
        <v>709.99999999999989</v>
      </c>
      <c r="K83" s="42">
        <f t="shared" si="20"/>
        <v>304</v>
      </c>
      <c r="L83" s="42">
        <f t="shared" si="21"/>
        <v>709</v>
      </c>
      <c r="M83" s="42"/>
      <c r="N83" s="42"/>
      <c r="O83" s="42">
        <f t="shared" si="16"/>
        <v>9384</v>
      </c>
    </row>
    <row r="84" spans="1:15" s="4" customFormat="1" ht="30.95" customHeight="1" x14ac:dyDescent="0.25">
      <c r="A84" s="40">
        <v>76</v>
      </c>
      <c r="B84" s="43" t="s">
        <v>381</v>
      </c>
      <c r="C84" s="22" t="s">
        <v>382</v>
      </c>
      <c r="D84" s="44" t="s">
        <v>234</v>
      </c>
      <c r="E84" s="129">
        <v>10000</v>
      </c>
      <c r="F84" s="41"/>
      <c r="G84" s="42">
        <v>25</v>
      </c>
      <c r="H84" s="42">
        <f t="shared" si="17"/>
        <v>120</v>
      </c>
      <c r="I84" s="42">
        <f t="shared" si="18"/>
        <v>287</v>
      </c>
      <c r="J84" s="42">
        <f t="shared" si="19"/>
        <v>709.99999999999989</v>
      </c>
      <c r="K84" s="42">
        <f t="shared" si="20"/>
        <v>304</v>
      </c>
      <c r="L84" s="42">
        <f t="shared" si="21"/>
        <v>709</v>
      </c>
      <c r="M84" s="42"/>
      <c r="N84" s="42"/>
      <c r="O84" s="42">
        <f t="shared" si="16"/>
        <v>9384</v>
      </c>
    </row>
    <row r="85" spans="1:15" s="4" customFormat="1" ht="30.95" customHeight="1" x14ac:dyDescent="0.25">
      <c r="A85" s="94">
        <v>77</v>
      </c>
      <c r="B85" s="43" t="s">
        <v>383</v>
      </c>
      <c r="C85" s="22" t="s">
        <v>384</v>
      </c>
      <c r="D85" s="44" t="s">
        <v>234</v>
      </c>
      <c r="E85" s="129">
        <v>10000</v>
      </c>
      <c r="F85" s="41"/>
      <c r="G85" s="42">
        <v>25</v>
      </c>
      <c r="H85" s="42">
        <f t="shared" si="17"/>
        <v>120</v>
      </c>
      <c r="I85" s="42">
        <f t="shared" si="18"/>
        <v>287</v>
      </c>
      <c r="J85" s="42">
        <f t="shared" si="19"/>
        <v>709.99999999999989</v>
      </c>
      <c r="K85" s="42">
        <f t="shared" si="20"/>
        <v>304</v>
      </c>
      <c r="L85" s="42">
        <f t="shared" si="21"/>
        <v>709</v>
      </c>
      <c r="M85" s="42"/>
      <c r="N85" s="42"/>
      <c r="O85" s="42">
        <f t="shared" si="16"/>
        <v>9384</v>
      </c>
    </row>
    <row r="86" spans="1:15" s="4" customFormat="1" ht="30.95" customHeight="1" x14ac:dyDescent="0.25">
      <c r="A86" s="40">
        <v>78</v>
      </c>
      <c r="B86" s="43" t="s">
        <v>385</v>
      </c>
      <c r="C86" s="22" t="s">
        <v>386</v>
      </c>
      <c r="D86" s="44" t="s">
        <v>234</v>
      </c>
      <c r="E86" s="129">
        <v>10000</v>
      </c>
      <c r="F86" s="41"/>
      <c r="G86" s="42">
        <v>25</v>
      </c>
      <c r="H86" s="42">
        <f t="shared" si="17"/>
        <v>120</v>
      </c>
      <c r="I86" s="42">
        <f t="shared" si="18"/>
        <v>287</v>
      </c>
      <c r="J86" s="42">
        <f t="shared" si="19"/>
        <v>709.99999999999989</v>
      </c>
      <c r="K86" s="42">
        <f t="shared" si="20"/>
        <v>304</v>
      </c>
      <c r="L86" s="42">
        <f t="shared" si="21"/>
        <v>709</v>
      </c>
      <c r="M86" s="42"/>
      <c r="N86" s="42"/>
      <c r="O86" s="42">
        <f t="shared" si="16"/>
        <v>9384</v>
      </c>
    </row>
    <row r="87" spans="1:15" s="4" customFormat="1" ht="30.95" customHeight="1" x14ac:dyDescent="0.25">
      <c r="A87" s="40">
        <v>79</v>
      </c>
      <c r="B87" s="43" t="s">
        <v>387</v>
      </c>
      <c r="C87" s="22" t="s">
        <v>388</v>
      </c>
      <c r="D87" s="44" t="s">
        <v>234</v>
      </c>
      <c r="E87" s="129">
        <v>10000</v>
      </c>
      <c r="F87" s="41"/>
      <c r="G87" s="42">
        <v>25</v>
      </c>
      <c r="H87" s="42">
        <f t="shared" si="17"/>
        <v>120</v>
      </c>
      <c r="I87" s="42">
        <f t="shared" si="18"/>
        <v>287</v>
      </c>
      <c r="J87" s="42">
        <f t="shared" si="19"/>
        <v>709.99999999999989</v>
      </c>
      <c r="K87" s="42">
        <f t="shared" si="20"/>
        <v>304</v>
      </c>
      <c r="L87" s="42">
        <f t="shared" si="21"/>
        <v>709</v>
      </c>
      <c r="M87" s="42"/>
      <c r="N87" s="42"/>
      <c r="O87" s="42">
        <f t="shared" si="16"/>
        <v>9384</v>
      </c>
    </row>
    <row r="88" spans="1:15" s="4" customFormat="1" ht="30.95" customHeight="1" x14ac:dyDescent="0.25">
      <c r="A88" s="94">
        <v>80</v>
      </c>
      <c r="B88" s="43" t="s">
        <v>389</v>
      </c>
      <c r="C88" s="22" t="s">
        <v>390</v>
      </c>
      <c r="D88" s="44" t="s">
        <v>234</v>
      </c>
      <c r="E88" s="129">
        <v>10000</v>
      </c>
      <c r="F88" s="41"/>
      <c r="G88" s="42">
        <v>25</v>
      </c>
      <c r="H88" s="42">
        <f t="shared" si="17"/>
        <v>120</v>
      </c>
      <c r="I88" s="42">
        <f t="shared" si="18"/>
        <v>287</v>
      </c>
      <c r="J88" s="42">
        <f t="shared" si="19"/>
        <v>709.99999999999989</v>
      </c>
      <c r="K88" s="42">
        <f t="shared" si="20"/>
        <v>304</v>
      </c>
      <c r="L88" s="42">
        <f t="shared" si="21"/>
        <v>709</v>
      </c>
      <c r="M88" s="42"/>
      <c r="N88" s="42"/>
      <c r="O88" s="42">
        <f t="shared" si="16"/>
        <v>9384</v>
      </c>
    </row>
    <row r="89" spans="1:15" s="4" customFormat="1" ht="30.95" customHeight="1" x14ac:dyDescent="0.25">
      <c r="A89" s="40">
        <v>81</v>
      </c>
      <c r="B89" s="43" t="s">
        <v>235</v>
      </c>
      <c r="C89" s="22" t="s">
        <v>236</v>
      </c>
      <c r="D89" s="44" t="s">
        <v>237</v>
      </c>
      <c r="E89" s="129">
        <v>24000</v>
      </c>
      <c r="F89" s="41"/>
      <c r="G89" s="42">
        <v>25</v>
      </c>
      <c r="H89" s="42">
        <f t="shared" si="17"/>
        <v>288</v>
      </c>
      <c r="I89" s="42">
        <f t="shared" si="18"/>
        <v>688.8</v>
      </c>
      <c r="J89" s="42">
        <f t="shared" si="19"/>
        <v>1703.9999999999998</v>
      </c>
      <c r="K89" s="42">
        <f t="shared" si="20"/>
        <v>729.6</v>
      </c>
      <c r="L89" s="42">
        <f t="shared" si="21"/>
        <v>1701.6000000000001</v>
      </c>
      <c r="M89" s="42"/>
      <c r="N89" s="42"/>
      <c r="O89" s="42">
        <f t="shared" si="16"/>
        <v>22556.600000000002</v>
      </c>
    </row>
    <row r="90" spans="1:15" s="4" customFormat="1" ht="30.95" customHeight="1" x14ac:dyDescent="0.25">
      <c r="A90" s="40">
        <v>82</v>
      </c>
      <c r="B90" s="43" t="s">
        <v>238</v>
      </c>
      <c r="C90" s="22" t="s">
        <v>239</v>
      </c>
      <c r="D90" s="44" t="s">
        <v>240</v>
      </c>
      <c r="E90" s="129">
        <v>14000</v>
      </c>
      <c r="F90" s="41"/>
      <c r="G90" s="42">
        <v>25</v>
      </c>
      <c r="H90" s="42">
        <f t="shared" si="17"/>
        <v>168</v>
      </c>
      <c r="I90" s="42">
        <f t="shared" si="18"/>
        <v>401.8</v>
      </c>
      <c r="J90" s="42">
        <f t="shared" si="19"/>
        <v>993.99999999999989</v>
      </c>
      <c r="K90" s="42">
        <f t="shared" si="20"/>
        <v>425.6</v>
      </c>
      <c r="L90" s="42">
        <f t="shared" si="21"/>
        <v>992.6</v>
      </c>
      <c r="M90" s="42"/>
      <c r="N90" s="42"/>
      <c r="O90" s="42">
        <f t="shared" si="16"/>
        <v>13147.6</v>
      </c>
    </row>
    <row r="91" spans="1:15" s="4" customFormat="1" ht="30.95" customHeight="1" x14ac:dyDescent="0.25">
      <c r="A91" s="94">
        <v>83</v>
      </c>
      <c r="B91" s="43" t="s">
        <v>241</v>
      </c>
      <c r="C91" s="22" t="s">
        <v>242</v>
      </c>
      <c r="D91" s="44" t="s">
        <v>243</v>
      </c>
      <c r="E91" s="129">
        <v>12000</v>
      </c>
      <c r="F91" s="41"/>
      <c r="G91" s="42">
        <v>25</v>
      </c>
      <c r="H91" s="42">
        <f t="shared" si="17"/>
        <v>144</v>
      </c>
      <c r="I91" s="42">
        <f t="shared" si="18"/>
        <v>344.4</v>
      </c>
      <c r="J91" s="42">
        <f t="shared" si="19"/>
        <v>851.99999999999989</v>
      </c>
      <c r="K91" s="42">
        <f t="shared" si="20"/>
        <v>364.8</v>
      </c>
      <c r="L91" s="42">
        <f t="shared" si="21"/>
        <v>850.80000000000007</v>
      </c>
      <c r="M91" s="42"/>
      <c r="N91" s="42"/>
      <c r="O91" s="42">
        <f t="shared" si="16"/>
        <v>11265.800000000001</v>
      </c>
    </row>
    <row r="92" spans="1:15" s="4" customFormat="1" ht="30.95" customHeight="1" x14ac:dyDescent="0.25">
      <c r="A92" s="40">
        <v>84</v>
      </c>
      <c r="B92" s="43" t="s">
        <v>244</v>
      </c>
      <c r="C92" s="22" t="s">
        <v>540</v>
      </c>
      <c r="D92" s="44" t="s">
        <v>245</v>
      </c>
      <c r="E92" s="129">
        <v>13000</v>
      </c>
      <c r="F92" s="41"/>
      <c r="G92" s="42">
        <v>25</v>
      </c>
      <c r="H92" s="42">
        <f t="shared" si="17"/>
        <v>156</v>
      </c>
      <c r="I92" s="42">
        <f t="shared" si="18"/>
        <v>373.1</v>
      </c>
      <c r="J92" s="42">
        <f t="shared" si="19"/>
        <v>922.99999999999989</v>
      </c>
      <c r="K92" s="42">
        <f t="shared" si="20"/>
        <v>395.2</v>
      </c>
      <c r="L92" s="42">
        <f t="shared" si="21"/>
        <v>921.7</v>
      </c>
      <c r="M92" s="42"/>
      <c r="N92" s="42"/>
      <c r="O92" s="42">
        <f t="shared" si="16"/>
        <v>12206.699999999999</v>
      </c>
    </row>
    <row r="93" spans="1:15" s="4" customFormat="1" ht="30.95" customHeight="1" x14ac:dyDescent="0.25">
      <c r="A93" s="40">
        <v>85</v>
      </c>
      <c r="B93" s="43" t="s">
        <v>246</v>
      </c>
      <c r="C93" s="22" t="s">
        <v>247</v>
      </c>
      <c r="D93" s="44" t="s">
        <v>248</v>
      </c>
      <c r="E93" s="129">
        <v>12000</v>
      </c>
      <c r="F93" s="41"/>
      <c r="G93" s="42">
        <v>25</v>
      </c>
      <c r="H93" s="42">
        <f t="shared" si="17"/>
        <v>144</v>
      </c>
      <c r="I93" s="42">
        <f t="shared" si="18"/>
        <v>344.4</v>
      </c>
      <c r="J93" s="42">
        <f t="shared" si="19"/>
        <v>851.99999999999989</v>
      </c>
      <c r="K93" s="42">
        <f t="shared" si="20"/>
        <v>364.8</v>
      </c>
      <c r="L93" s="42">
        <f t="shared" si="21"/>
        <v>850.80000000000007</v>
      </c>
      <c r="M93" s="42"/>
      <c r="N93" s="42"/>
      <c r="O93" s="42">
        <f t="shared" si="16"/>
        <v>11265.800000000001</v>
      </c>
    </row>
    <row r="94" spans="1:15" s="4" customFormat="1" ht="30.95" customHeight="1" x14ac:dyDescent="0.25">
      <c r="A94" s="94">
        <v>86</v>
      </c>
      <c r="B94" s="43" t="s">
        <v>249</v>
      </c>
      <c r="C94" s="22" t="s">
        <v>250</v>
      </c>
      <c r="D94" s="44" t="s">
        <v>251</v>
      </c>
      <c r="E94" s="129">
        <v>13000</v>
      </c>
      <c r="F94" s="41"/>
      <c r="G94" s="42">
        <v>25</v>
      </c>
      <c r="H94" s="42">
        <f t="shared" si="17"/>
        <v>156</v>
      </c>
      <c r="I94" s="42">
        <f t="shared" si="18"/>
        <v>373.1</v>
      </c>
      <c r="J94" s="42">
        <f t="shared" si="19"/>
        <v>922.99999999999989</v>
      </c>
      <c r="K94" s="42">
        <f t="shared" si="20"/>
        <v>395.2</v>
      </c>
      <c r="L94" s="42">
        <f t="shared" si="21"/>
        <v>921.7</v>
      </c>
      <c r="M94" s="42"/>
      <c r="N94" s="42"/>
      <c r="O94" s="42">
        <f t="shared" si="16"/>
        <v>12206.699999999999</v>
      </c>
    </row>
    <row r="95" spans="1:15" s="4" customFormat="1" ht="30.95" customHeight="1" x14ac:dyDescent="0.25">
      <c r="A95" s="40">
        <v>87</v>
      </c>
      <c r="B95" s="43" t="s">
        <v>252</v>
      </c>
      <c r="C95" s="22" t="s">
        <v>253</v>
      </c>
      <c r="D95" s="44" t="s">
        <v>254</v>
      </c>
      <c r="E95" s="129">
        <v>12000</v>
      </c>
      <c r="F95" s="41"/>
      <c r="G95" s="42">
        <v>25</v>
      </c>
      <c r="H95" s="42">
        <f t="shared" si="17"/>
        <v>144</v>
      </c>
      <c r="I95" s="42">
        <f t="shared" si="18"/>
        <v>344.4</v>
      </c>
      <c r="J95" s="42">
        <f t="shared" si="19"/>
        <v>851.99999999999989</v>
      </c>
      <c r="K95" s="42">
        <f t="shared" si="20"/>
        <v>364.8</v>
      </c>
      <c r="L95" s="42">
        <f t="shared" si="21"/>
        <v>850.80000000000007</v>
      </c>
      <c r="M95" s="42"/>
      <c r="N95" s="42"/>
      <c r="O95" s="42">
        <f t="shared" si="16"/>
        <v>11265.800000000001</v>
      </c>
    </row>
    <row r="96" spans="1:15" s="4" customFormat="1" ht="30.95" customHeight="1" x14ac:dyDescent="0.25">
      <c r="A96" s="40">
        <v>88</v>
      </c>
      <c r="B96" s="43" t="s">
        <v>255</v>
      </c>
      <c r="C96" s="22" t="s">
        <v>256</v>
      </c>
      <c r="D96" s="44" t="s">
        <v>254</v>
      </c>
      <c r="E96" s="129">
        <v>11000</v>
      </c>
      <c r="F96" s="41"/>
      <c r="G96" s="42">
        <v>25</v>
      </c>
      <c r="H96" s="42">
        <f t="shared" si="17"/>
        <v>132</v>
      </c>
      <c r="I96" s="42">
        <f t="shared" si="18"/>
        <v>315.7</v>
      </c>
      <c r="J96" s="42">
        <f t="shared" si="19"/>
        <v>780.99999999999989</v>
      </c>
      <c r="K96" s="42">
        <f t="shared" si="20"/>
        <v>334.4</v>
      </c>
      <c r="L96" s="42">
        <f t="shared" si="21"/>
        <v>779.90000000000009</v>
      </c>
      <c r="M96" s="42"/>
      <c r="N96" s="42"/>
      <c r="O96" s="42">
        <f t="shared" si="16"/>
        <v>10324.9</v>
      </c>
    </row>
    <row r="97" spans="1:15" s="4" customFormat="1" ht="30.95" customHeight="1" x14ac:dyDescent="0.25">
      <c r="A97" s="94">
        <v>89</v>
      </c>
      <c r="B97" s="43" t="s">
        <v>258</v>
      </c>
      <c r="C97" s="22" t="s">
        <v>259</v>
      </c>
      <c r="D97" s="44" t="s">
        <v>257</v>
      </c>
      <c r="E97" s="129">
        <v>11000</v>
      </c>
      <c r="F97" s="41"/>
      <c r="G97" s="42">
        <v>25</v>
      </c>
      <c r="H97" s="42">
        <f t="shared" si="17"/>
        <v>132</v>
      </c>
      <c r="I97" s="42">
        <f t="shared" si="18"/>
        <v>315.7</v>
      </c>
      <c r="J97" s="42">
        <f t="shared" si="19"/>
        <v>780.99999999999989</v>
      </c>
      <c r="K97" s="42">
        <f t="shared" si="20"/>
        <v>334.4</v>
      </c>
      <c r="L97" s="42">
        <f t="shared" si="21"/>
        <v>779.90000000000009</v>
      </c>
      <c r="M97" s="42"/>
      <c r="N97" s="42"/>
      <c r="O97" s="42">
        <f t="shared" si="16"/>
        <v>10324.9</v>
      </c>
    </row>
    <row r="98" spans="1:15" s="4" customFormat="1" ht="30.95" customHeight="1" x14ac:dyDescent="0.25">
      <c r="A98" s="40">
        <v>90</v>
      </c>
      <c r="B98" s="43" t="s">
        <v>260</v>
      </c>
      <c r="C98" s="22" t="s">
        <v>261</v>
      </c>
      <c r="D98" s="44" t="s">
        <v>257</v>
      </c>
      <c r="E98" s="129">
        <v>11000</v>
      </c>
      <c r="F98" s="41"/>
      <c r="G98" s="42">
        <v>25</v>
      </c>
      <c r="H98" s="42">
        <f t="shared" si="17"/>
        <v>132</v>
      </c>
      <c r="I98" s="42">
        <f t="shared" si="18"/>
        <v>315.7</v>
      </c>
      <c r="J98" s="42">
        <f t="shared" si="19"/>
        <v>780.99999999999989</v>
      </c>
      <c r="K98" s="42">
        <f t="shared" si="20"/>
        <v>334.4</v>
      </c>
      <c r="L98" s="42">
        <f t="shared" si="21"/>
        <v>779.90000000000009</v>
      </c>
      <c r="M98" s="42"/>
      <c r="N98" s="42"/>
      <c r="O98" s="42">
        <f t="shared" si="16"/>
        <v>10324.9</v>
      </c>
    </row>
    <row r="99" spans="1:15" s="4" customFormat="1" ht="30.95" customHeight="1" x14ac:dyDescent="0.25">
      <c r="A99" s="40">
        <v>91</v>
      </c>
      <c r="B99" s="43" t="s">
        <v>263</v>
      </c>
      <c r="C99" s="22" t="s">
        <v>264</v>
      </c>
      <c r="D99" s="44" t="s">
        <v>265</v>
      </c>
      <c r="E99" s="129">
        <v>11000</v>
      </c>
      <c r="F99" s="41"/>
      <c r="G99" s="42">
        <v>25</v>
      </c>
      <c r="H99" s="42">
        <f t="shared" ref="H99:H145" si="22">E99*0.012</f>
        <v>132</v>
      </c>
      <c r="I99" s="42">
        <f t="shared" ref="I99:I145" si="23">E99*0.0287</f>
        <v>315.7</v>
      </c>
      <c r="J99" s="42">
        <f t="shared" ref="J99:J145" si="24">E99*0.071</f>
        <v>780.99999999999989</v>
      </c>
      <c r="K99" s="42">
        <f t="shared" ref="K99:K145" si="25">E99*0.0304</f>
        <v>334.4</v>
      </c>
      <c r="L99" s="42">
        <f t="shared" ref="L99:L145" si="26">E99*0.0709</f>
        <v>779.90000000000009</v>
      </c>
      <c r="M99" s="42"/>
      <c r="N99" s="42"/>
      <c r="O99" s="42">
        <f t="shared" si="16"/>
        <v>10324.9</v>
      </c>
    </row>
    <row r="100" spans="1:15" s="4" customFormat="1" ht="30.95" customHeight="1" x14ac:dyDescent="0.25">
      <c r="A100" s="94">
        <v>92</v>
      </c>
      <c r="B100" s="43" t="s">
        <v>266</v>
      </c>
      <c r="C100" s="22" t="s">
        <v>267</v>
      </c>
      <c r="D100" s="44" t="s">
        <v>265</v>
      </c>
      <c r="E100" s="129">
        <v>11000</v>
      </c>
      <c r="F100" s="41"/>
      <c r="G100" s="42">
        <v>25</v>
      </c>
      <c r="H100" s="42">
        <f t="shared" si="22"/>
        <v>132</v>
      </c>
      <c r="I100" s="42">
        <f t="shared" si="23"/>
        <v>315.7</v>
      </c>
      <c r="J100" s="42">
        <f t="shared" si="24"/>
        <v>780.99999999999989</v>
      </c>
      <c r="K100" s="42">
        <f t="shared" si="25"/>
        <v>334.4</v>
      </c>
      <c r="L100" s="42">
        <f t="shared" si="26"/>
        <v>779.90000000000009</v>
      </c>
      <c r="M100" s="42"/>
      <c r="N100" s="42"/>
      <c r="O100" s="42">
        <f t="shared" si="16"/>
        <v>10324.9</v>
      </c>
    </row>
    <row r="101" spans="1:15" s="4" customFormat="1" ht="30.95" customHeight="1" x14ac:dyDescent="0.25">
      <c r="A101" s="40">
        <v>93</v>
      </c>
      <c r="B101" s="43" t="s">
        <v>391</v>
      </c>
      <c r="C101" s="22" t="s">
        <v>392</v>
      </c>
      <c r="D101" s="44" t="s">
        <v>262</v>
      </c>
      <c r="E101" s="129">
        <v>12000</v>
      </c>
      <c r="F101" s="41"/>
      <c r="G101" s="42">
        <v>25</v>
      </c>
      <c r="H101" s="42">
        <f t="shared" si="22"/>
        <v>144</v>
      </c>
      <c r="I101" s="42">
        <f t="shared" si="23"/>
        <v>344.4</v>
      </c>
      <c r="J101" s="42">
        <f t="shared" si="24"/>
        <v>851.99999999999989</v>
      </c>
      <c r="K101" s="42">
        <f t="shared" si="25"/>
        <v>364.8</v>
      </c>
      <c r="L101" s="42">
        <f t="shared" si="26"/>
        <v>850.80000000000007</v>
      </c>
      <c r="M101" s="42"/>
      <c r="N101" s="42"/>
      <c r="O101" s="42">
        <f t="shared" si="16"/>
        <v>11265.800000000001</v>
      </c>
    </row>
    <row r="102" spans="1:15" s="4" customFormat="1" ht="30.95" customHeight="1" x14ac:dyDescent="0.25">
      <c r="A102" s="40">
        <v>94</v>
      </c>
      <c r="B102" s="43" t="s">
        <v>393</v>
      </c>
      <c r="C102" s="22" t="s">
        <v>394</v>
      </c>
      <c r="D102" s="44" t="s">
        <v>265</v>
      </c>
      <c r="E102" s="129">
        <v>11000</v>
      </c>
      <c r="F102" s="41"/>
      <c r="G102" s="42">
        <v>25</v>
      </c>
      <c r="H102" s="42">
        <f t="shared" si="22"/>
        <v>132</v>
      </c>
      <c r="I102" s="42">
        <f t="shared" si="23"/>
        <v>315.7</v>
      </c>
      <c r="J102" s="42">
        <f t="shared" si="24"/>
        <v>780.99999999999989</v>
      </c>
      <c r="K102" s="42">
        <f t="shared" si="25"/>
        <v>334.4</v>
      </c>
      <c r="L102" s="42">
        <f t="shared" si="26"/>
        <v>779.90000000000009</v>
      </c>
      <c r="M102" s="42"/>
      <c r="N102" s="42"/>
      <c r="O102" s="42">
        <f t="shared" si="16"/>
        <v>10324.9</v>
      </c>
    </row>
    <row r="103" spans="1:15" s="4" customFormat="1" ht="30.95" customHeight="1" x14ac:dyDescent="0.25">
      <c r="A103" s="94">
        <v>95</v>
      </c>
      <c r="B103" s="43" t="s">
        <v>268</v>
      </c>
      <c r="C103" s="22" t="s">
        <v>269</v>
      </c>
      <c r="D103" s="44" t="s">
        <v>270</v>
      </c>
      <c r="E103" s="129">
        <v>14000</v>
      </c>
      <c r="F103" s="41"/>
      <c r="G103" s="42">
        <v>25</v>
      </c>
      <c r="H103" s="42">
        <f t="shared" si="22"/>
        <v>168</v>
      </c>
      <c r="I103" s="42">
        <f t="shared" si="23"/>
        <v>401.8</v>
      </c>
      <c r="J103" s="42">
        <f t="shared" si="24"/>
        <v>993.99999999999989</v>
      </c>
      <c r="K103" s="42">
        <f t="shared" si="25"/>
        <v>425.6</v>
      </c>
      <c r="L103" s="42">
        <f t="shared" si="26"/>
        <v>992.6</v>
      </c>
      <c r="M103" s="42"/>
      <c r="N103" s="42"/>
      <c r="O103" s="42">
        <f t="shared" si="16"/>
        <v>13147.6</v>
      </c>
    </row>
    <row r="104" spans="1:15" s="4" customFormat="1" ht="30.95" customHeight="1" x14ac:dyDescent="0.25">
      <c r="A104" s="40">
        <v>96</v>
      </c>
      <c r="B104" s="43" t="s">
        <v>271</v>
      </c>
      <c r="C104" s="22" t="s">
        <v>272</v>
      </c>
      <c r="D104" s="44" t="s">
        <v>273</v>
      </c>
      <c r="E104" s="129">
        <v>13000</v>
      </c>
      <c r="F104" s="41"/>
      <c r="G104" s="42">
        <v>25</v>
      </c>
      <c r="H104" s="42">
        <f t="shared" si="22"/>
        <v>156</v>
      </c>
      <c r="I104" s="42">
        <f t="shared" si="23"/>
        <v>373.1</v>
      </c>
      <c r="J104" s="42">
        <f t="shared" si="24"/>
        <v>922.99999999999989</v>
      </c>
      <c r="K104" s="42">
        <f t="shared" si="25"/>
        <v>395.2</v>
      </c>
      <c r="L104" s="42">
        <f t="shared" si="26"/>
        <v>921.7</v>
      </c>
      <c r="M104" s="42"/>
      <c r="N104" s="42"/>
      <c r="O104" s="42">
        <f t="shared" si="16"/>
        <v>12206.699999999999</v>
      </c>
    </row>
    <row r="105" spans="1:15" s="4" customFormat="1" ht="30.95" customHeight="1" x14ac:dyDescent="0.25">
      <c r="A105" s="40">
        <v>97</v>
      </c>
      <c r="B105" s="43" t="s">
        <v>274</v>
      </c>
      <c r="C105" s="22" t="s">
        <v>275</v>
      </c>
      <c r="D105" s="44" t="s">
        <v>276</v>
      </c>
      <c r="E105" s="129">
        <v>18000</v>
      </c>
      <c r="F105" s="41"/>
      <c r="G105" s="42">
        <v>25</v>
      </c>
      <c r="H105" s="42">
        <f t="shared" si="22"/>
        <v>216</v>
      </c>
      <c r="I105" s="42">
        <f t="shared" si="23"/>
        <v>516.6</v>
      </c>
      <c r="J105" s="42">
        <f t="shared" si="24"/>
        <v>1277.9999999999998</v>
      </c>
      <c r="K105" s="42">
        <f t="shared" si="25"/>
        <v>547.20000000000005</v>
      </c>
      <c r="L105" s="42">
        <f t="shared" si="26"/>
        <v>1276.2</v>
      </c>
      <c r="M105" s="42"/>
      <c r="N105" s="42"/>
      <c r="O105" s="42">
        <f t="shared" si="16"/>
        <v>16911.2</v>
      </c>
    </row>
    <row r="106" spans="1:15" s="4" customFormat="1" ht="30.95" customHeight="1" x14ac:dyDescent="0.25">
      <c r="A106" s="94">
        <v>98</v>
      </c>
      <c r="B106" s="43" t="s">
        <v>277</v>
      </c>
      <c r="C106" s="22" t="s">
        <v>278</v>
      </c>
      <c r="D106" s="44" t="s">
        <v>279</v>
      </c>
      <c r="E106" s="129">
        <v>13000</v>
      </c>
      <c r="F106" s="41"/>
      <c r="G106" s="42">
        <v>25</v>
      </c>
      <c r="H106" s="42">
        <f t="shared" si="22"/>
        <v>156</v>
      </c>
      <c r="I106" s="42">
        <f t="shared" si="23"/>
        <v>373.1</v>
      </c>
      <c r="J106" s="42">
        <f t="shared" si="24"/>
        <v>922.99999999999989</v>
      </c>
      <c r="K106" s="42">
        <f t="shared" si="25"/>
        <v>395.2</v>
      </c>
      <c r="L106" s="42">
        <f t="shared" si="26"/>
        <v>921.7</v>
      </c>
      <c r="M106" s="42"/>
      <c r="N106" s="42"/>
      <c r="O106" s="42">
        <f t="shared" si="16"/>
        <v>12206.699999999999</v>
      </c>
    </row>
    <row r="107" spans="1:15" s="4" customFormat="1" ht="30.95" customHeight="1" x14ac:dyDescent="0.25">
      <c r="A107" s="40">
        <v>99</v>
      </c>
      <c r="B107" s="43" t="s">
        <v>280</v>
      </c>
      <c r="C107" s="22" t="s">
        <v>281</v>
      </c>
      <c r="D107" s="44" t="s">
        <v>279</v>
      </c>
      <c r="E107" s="129">
        <v>13000</v>
      </c>
      <c r="F107" s="41"/>
      <c r="G107" s="42">
        <v>25</v>
      </c>
      <c r="H107" s="42">
        <f t="shared" si="22"/>
        <v>156</v>
      </c>
      <c r="I107" s="42">
        <f t="shared" si="23"/>
        <v>373.1</v>
      </c>
      <c r="J107" s="42">
        <f t="shared" si="24"/>
        <v>922.99999999999989</v>
      </c>
      <c r="K107" s="42">
        <f t="shared" si="25"/>
        <v>395.2</v>
      </c>
      <c r="L107" s="42">
        <f t="shared" si="26"/>
        <v>921.7</v>
      </c>
      <c r="M107" s="42"/>
      <c r="N107" s="42"/>
      <c r="O107" s="42">
        <f t="shared" ref="O107:O154" si="27">E107-G107-I107-K107-N107</f>
        <v>12206.699999999999</v>
      </c>
    </row>
    <row r="108" spans="1:15" s="4" customFormat="1" ht="30.95" customHeight="1" x14ac:dyDescent="0.25">
      <c r="A108" s="40">
        <v>100</v>
      </c>
      <c r="B108" s="43" t="s">
        <v>282</v>
      </c>
      <c r="C108" s="22" t="s">
        <v>283</v>
      </c>
      <c r="D108" s="44" t="s">
        <v>284</v>
      </c>
      <c r="E108" s="129">
        <v>12000</v>
      </c>
      <c r="F108" s="41"/>
      <c r="G108" s="42">
        <v>25</v>
      </c>
      <c r="H108" s="42">
        <f t="shared" si="22"/>
        <v>144</v>
      </c>
      <c r="I108" s="42">
        <f t="shared" si="23"/>
        <v>344.4</v>
      </c>
      <c r="J108" s="42">
        <f t="shared" si="24"/>
        <v>851.99999999999989</v>
      </c>
      <c r="K108" s="42">
        <f t="shared" si="25"/>
        <v>364.8</v>
      </c>
      <c r="L108" s="42">
        <f t="shared" si="26"/>
        <v>850.80000000000007</v>
      </c>
      <c r="M108" s="42"/>
      <c r="N108" s="42"/>
      <c r="O108" s="42">
        <f t="shared" si="27"/>
        <v>11265.800000000001</v>
      </c>
    </row>
    <row r="109" spans="1:15" s="4" customFormat="1" ht="30.95" customHeight="1" x14ac:dyDescent="0.25">
      <c r="A109" s="94">
        <v>101</v>
      </c>
      <c r="B109" s="43" t="s">
        <v>285</v>
      </c>
      <c r="C109" s="22" t="s">
        <v>286</v>
      </c>
      <c r="D109" s="44" t="s">
        <v>287</v>
      </c>
      <c r="E109" s="129">
        <v>11000</v>
      </c>
      <c r="F109" s="41"/>
      <c r="G109" s="42">
        <v>25</v>
      </c>
      <c r="H109" s="42">
        <f t="shared" si="22"/>
        <v>132</v>
      </c>
      <c r="I109" s="42">
        <f t="shared" si="23"/>
        <v>315.7</v>
      </c>
      <c r="J109" s="42">
        <f t="shared" si="24"/>
        <v>780.99999999999989</v>
      </c>
      <c r="K109" s="42">
        <f t="shared" si="25"/>
        <v>334.4</v>
      </c>
      <c r="L109" s="42">
        <f t="shared" si="26"/>
        <v>779.90000000000009</v>
      </c>
      <c r="M109" s="42"/>
      <c r="N109" s="42"/>
      <c r="O109" s="42">
        <f t="shared" si="27"/>
        <v>10324.9</v>
      </c>
    </row>
    <row r="110" spans="1:15" s="4" customFormat="1" ht="30.95" customHeight="1" x14ac:dyDescent="0.25">
      <c r="A110" s="40">
        <v>102</v>
      </c>
      <c r="B110" s="43" t="s">
        <v>288</v>
      </c>
      <c r="C110" s="22" t="s">
        <v>289</v>
      </c>
      <c r="D110" s="44" t="s">
        <v>287</v>
      </c>
      <c r="E110" s="129">
        <v>11000</v>
      </c>
      <c r="F110" s="41"/>
      <c r="G110" s="42">
        <v>25</v>
      </c>
      <c r="H110" s="42">
        <f t="shared" si="22"/>
        <v>132</v>
      </c>
      <c r="I110" s="42">
        <f t="shared" si="23"/>
        <v>315.7</v>
      </c>
      <c r="J110" s="42">
        <f t="shared" si="24"/>
        <v>780.99999999999989</v>
      </c>
      <c r="K110" s="42">
        <f t="shared" si="25"/>
        <v>334.4</v>
      </c>
      <c r="L110" s="42">
        <f t="shared" si="26"/>
        <v>779.90000000000009</v>
      </c>
      <c r="M110" s="42"/>
      <c r="N110" s="42"/>
      <c r="O110" s="42">
        <f t="shared" si="27"/>
        <v>10324.9</v>
      </c>
    </row>
    <row r="111" spans="1:15" s="4" customFormat="1" ht="30.95" customHeight="1" x14ac:dyDescent="0.25">
      <c r="A111" s="40">
        <v>103</v>
      </c>
      <c r="B111" s="43" t="s">
        <v>290</v>
      </c>
      <c r="C111" s="22" t="s">
        <v>291</v>
      </c>
      <c r="D111" s="44" t="s">
        <v>292</v>
      </c>
      <c r="E111" s="129">
        <v>17000</v>
      </c>
      <c r="F111" s="41"/>
      <c r="G111" s="42">
        <v>25</v>
      </c>
      <c r="H111" s="42">
        <f t="shared" si="22"/>
        <v>204</v>
      </c>
      <c r="I111" s="42">
        <f t="shared" si="23"/>
        <v>487.9</v>
      </c>
      <c r="J111" s="42">
        <f t="shared" si="24"/>
        <v>1207</v>
      </c>
      <c r="K111" s="42">
        <f t="shared" si="25"/>
        <v>516.79999999999995</v>
      </c>
      <c r="L111" s="42">
        <f t="shared" si="26"/>
        <v>1205.3000000000002</v>
      </c>
      <c r="M111" s="42"/>
      <c r="N111" s="42"/>
      <c r="O111" s="42">
        <f t="shared" si="27"/>
        <v>15970.3</v>
      </c>
    </row>
    <row r="112" spans="1:15" s="4" customFormat="1" ht="30.95" customHeight="1" x14ac:dyDescent="0.25">
      <c r="A112" s="94">
        <v>104</v>
      </c>
      <c r="B112" s="43" t="s">
        <v>293</v>
      </c>
      <c r="C112" s="22" t="s">
        <v>294</v>
      </c>
      <c r="D112" s="44" t="s">
        <v>295</v>
      </c>
      <c r="E112" s="129">
        <v>12000</v>
      </c>
      <c r="F112" s="41"/>
      <c r="G112" s="42">
        <v>25</v>
      </c>
      <c r="H112" s="42">
        <f t="shared" si="22"/>
        <v>144</v>
      </c>
      <c r="I112" s="42">
        <f t="shared" si="23"/>
        <v>344.4</v>
      </c>
      <c r="J112" s="42">
        <f t="shared" si="24"/>
        <v>851.99999999999989</v>
      </c>
      <c r="K112" s="42">
        <f t="shared" si="25"/>
        <v>364.8</v>
      </c>
      <c r="L112" s="42">
        <f t="shared" si="26"/>
        <v>850.80000000000007</v>
      </c>
      <c r="M112" s="42"/>
      <c r="N112" s="42"/>
      <c r="O112" s="42">
        <f t="shared" si="27"/>
        <v>11265.800000000001</v>
      </c>
    </row>
    <row r="113" spans="1:15" s="4" customFormat="1" ht="30.95" customHeight="1" x14ac:dyDescent="0.25">
      <c r="A113" s="40">
        <v>105</v>
      </c>
      <c r="B113" s="43" t="s">
        <v>296</v>
      </c>
      <c r="C113" s="22" t="s">
        <v>297</v>
      </c>
      <c r="D113" s="44" t="s">
        <v>298</v>
      </c>
      <c r="E113" s="129">
        <v>12000</v>
      </c>
      <c r="F113" s="41"/>
      <c r="G113" s="42">
        <v>25</v>
      </c>
      <c r="H113" s="42">
        <f t="shared" si="22"/>
        <v>144</v>
      </c>
      <c r="I113" s="42">
        <f t="shared" si="23"/>
        <v>344.4</v>
      </c>
      <c r="J113" s="42">
        <f t="shared" si="24"/>
        <v>851.99999999999989</v>
      </c>
      <c r="K113" s="42">
        <f t="shared" si="25"/>
        <v>364.8</v>
      </c>
      <c r="L113" s="42">
        <f t="shared" si="26"/>
        <v>850.80000000000007</v>
      </c>
      <c r="M113" s="42"/>
      <c r="N113" s="42"/>
      <c r="O113" s="42">
        <f t="shared" si="27"/>
        <v>11265.800000000001</v>
      </c>
    </row>
    <row r="114" spans="1:15" s="4" customFormat="1" ht="30.95" customHeight="1" x14ac:dyDescent="0.25">
      <c r="A114" s="40">
        <v>106</v>
      </c>
      <c r="B114" s="43" t="s">
        <v>299</v>
      </c>
      <c r="C114" s="22" t="s">
        <v>300</v>
      </c>
      <c r="D114" s="44" t="s">
        <v>301</v>
      </c>
      <c r="E114" s="129">
        <v>15000</v>
      </c>
      <c r="F114" s="41"/>
      <c r="G114" s="42">
        <v>25</v>
      </c>
      <c r="H114" s="42">
        <f t="shared" si="22"/>
        <v>180</v>
      </c>
      <c r="I114" s="42">
        <f t="shared" si="23"/>
        <v>430.5</v>
      </c>
      <c r="J114" s="42">
        <f t="shared" si="24"/>
        <v>1065</v>
      </c>
      <c r="K114" s="42">
        <f t="shared" si="25"/>
        <v>456</v>
      </c>
      <c r="L114" s="42">
        <f t="shared" si="26"/>
        <v>1063.5</v>
      </c>
      <c r="M114" s="42"/>
      <c r="N114" s="42"/>
      <c r="O114" s="42">
        <f t="shared" si="27"/>
        <v>14088.5</v>
      </c>
    </row>
    <row r="115" spans="1:15" s="4" customFormat="1" ht="30.95" customHeight="1" x14ac:dyDescent="0.25">
      <c r="A115" s="94">
        <v>107</v>
      </c>
      <c r="B115" s="43" t="s">
        <v>302</v>
      </c>
      <c r="C115" s="22" t="s">
        <v>303</v>
      </c>
      <c r="D115" s="44" t="s">
        <v>304</v>
      </c>
      <c r="E115" s="129">
        <v>12000</v>
      </c>
      <c r="F115" s="41"/>
      <c r="G115" s="42">
        <v>25</v>
      </c>
      <c r="H115" s="42">
        <f t="shared" si="22"/>
        <v>144</v>
      </c>
      <c r="I115" s="42">
        <f t="shared" si="23"/>
        <v>344.4</v>
      </c>
      <c r="J115" s="42">
        <f t="shared" si="24"/>
        <v>851.99999999999989</v>
      </c>
      <c r="K115" s="42">
        <f t="shared" si="25"/>
        <v>364.8</v>
      </c>
      <c r="L115" s="42">
        <f t="shared" si="26"/>
        <v>850.80000000000007</v>
      </c>
      <c r="M115" s="42"/>
      <c r="N115" s="42"/>
      <c r="O115" s="42">
        <f t="shared" si="27"/>
        <v>11265.800000000001</v>
      </c>
    </row>
    <row r="116" spans="1:15" s="4" customFormat="1" ht="30.95" customHeight="1" x14ac:dyDescent="0.25">
      <c r="A116" s="40">
        <v>108</v>
      </c>
      <c r="B116" s="43" t="s">
        <v>543</v>
      </c>
      <c r="C116" s="22" t="s">
        <v>544</v>
      </c>
      <c r="D116" s="44" t="s">
        <v>304</v>
      </c>
      <c r="E116" s="129">
        <v>12000</v>
      </c>
      <c r="F116" s="41"/>
      <c r="G116" s="42">
        <v>25</v>
      </c>
      <c r="H116" s="42">
        <f t="shared" si="22"/>
        <v>144</v>
      </c>
      <c r="I116" s="42">
        <f t="shared" si="23"/>
        <v>344.4</v>
      </c>
      <c r="J116" s="42">
        <f t="shared" si="24"/>
        <v>851.99999999999989</v>
      </c>
      <c r="K116" s="42">
        <f t="shared" si="25"/>
        <v>364.8</v>
      </c>
      <c r="L116" s="42">
        <f t="shared" si="26"/>
        <v>850.80000000000007</v>
      </c>
      <c r="M116" s="42"/>
      <c r="N116" s="42"/>
      <c r="O116" s="42">
        <f t="shared" si="27"/>
        <v>11265.800000000001</v>
      </c>
    </row>
    <row r="117" spans="1:15" s="4" customFormat="1" ht="30.95" customHeight="1" x14ac:dyDescent="0.25">
      <c r="A117" s="40">
        <v>109</v>
      </c>
      <c r="B117" s="43" t="s">
        <v>305</v>
      </c>
      <c r="C117" s="22" t="s">
        <v>306</v>
      </c>
      <c r="D117" s="44" t="s">
        <v>307</v>
      </c>
      <c r="E117" s="129">
        <v>12000</v>
      </c>
      <c r="F117" s="41"/>
      <c r="G117" s="42">
        <v>25</v>
      </c>
      <c r="H117" s="42">
        <f t="shared" si="22"/>
        <v>144</v>
      </c>
      <c r="I117" s="42">
        <f t="shared" si="23"/>
        <v>344.4</v>
      </c>
      <c r="J117" s="42">
        <f t="shared" si="24"/>
        <v>851.99999999999989</v>
      </c>
      <c r="K117" s="42">
        <f t="shared" si="25"/>
        <v>364.8</v>
      </c>
      <c r="L117" s="42">
        <f t="shared" si="26"/>
        <v>850.80000000000007</v>
      </c>
      <c r="M117" s="42"/>
      <c r="N117" s="42"/>
      <c r="O117" s="42">
        <f t="shared" si="27"/>
        <v>11265.800000000001</v>
      </c>
    </row>
    <row r="118" spans="1:15" s="4" customFormat="1" ht="30.95" customHeight="1" x14ac:dyDescent="0.25">
      <c r="A118" s="94">
        <v>110</v>
      </c>
      <c r="B118" s="43" t="s">
        <v>308</v>
      </c>
      <c r="C118" s="22" t="s">
        <v>309</v>
      </c>
      <c r="D118" s="44" t="s">
        <v>307</v>
      </c>
      <c r="E118" s="129">
        <v>12000</v>
      </c>
      <c r="F118" s="41"/>
      <c r="G118" s="42">
        <v>25</v>
      </c>
      <c r="H118" s="42">
        <f t="shared" si="22"/>
        <v>144</v>
      </c>
      <c r="I118" s="42">
        <f t="shared" si="23"/>
        <v>344.4</v>
      </c>
      <c r="J118" s="42">
        <f t="shared" si="24"/>
        <v>851.99999999999989</v>
      </c>
      <c r="K118" s="42">
        <f t="shared" si="25"/>
        <v>364.8</v>
      </c>
      <c r="L118" s="42">
        <f t="shared" si="26"/>
        <v>850.80000000000007</v>
      </c>
      <c r="M118" s="42"/>
      <c r="N118" s="42"/>
      <c r="O118" s="42">
        <f t="shared" si="27"/>
        <v>11265.800000000001</v>
      </c>
    </row>
    <row r="119" spans="1:15" s="4" customFormat="1" ht="30.95" customHeight="1" x14ac:dyDescent="0.25">
      <c r="A119" s="40">
        <v>111</v>
      </c>
      <c r="B119" s="43" t="s">
        <v>310</v>
      </c>
      <c r="C119" s="22" t="s">
        <v>311</v>
      </c>
      <c r="D119" s="44" t="s">
        <v>307</v>
      </c>
      <c r="E119" s="129">
        <v>13000</v>
      </c>
      <c r="F119" s="41"/>
      <c r="G119" s="42">
        <v>25</v>
      </c>
      <c r="H119" s="42">
        <f t="shared" si="22"/>
        <v>156</v>
      </c>
      <c r="I119" s="42">
        <f t="shared" si="23"/>
        <v>373.1</v>
      </c>
      <c r="J119" s="42">
        <f t="shared" si="24"/>
        <v>922.99999999999989</v>
      </c>
      <c r="K119" s="42">
        <f t="shared" si="25"/>
        <v>395.2</v>
      </c>
      <c r="L119" s="42">
        <f t="shared" si="26"/>
        <v>921.7</v>
      </c>
      <c r="M119" s="42"/>
      <c r="N119" s="42"/>
      <c r="O119" s="42">
        <f t="shared" si="27"/>
        <v>12206.699999999999</v>
      </c>
    </row>
    <row r="120" spans="1:15" s="4" customFormat="1" ht="30.95" customHeight="1" x14ac:dyDescent="0.25">
      <c r="A120" s="40">
        <v>112</v>
      </c>
      <c r="B120" s="43" t="s">
        <v>312</v>
      </c>
      <c r="C120" s="22" t="s">
        <v>313</v>
      </c>
      <c r="D120" s="44" t="s">
        <v>314</v>
      </c>
      <c r="E120" s="129">
        <v>12000</v>
      </c>
      <c r="F120" s="41"/>
      <c r="G120" s="42">
        <v>25</v>
      </c>
      <c r="H120" s="42">
        <f t="shared" si="22"/>
        <v>144</v>
      </c>
      <c r="I120" s="42">
        <f t="shared" si="23"/>
        <v>344.4</v>
      </c>
      <c r="J120" s="42">
        <f t="shared" si="24"/>
        <v>851.99999999999989</v>
      </c>
      <c r="K120" s="42">
        <f t="shared" si="25"/>
        <v>364.8</v>
      </c>
      <c r="L120" s="42">
        <f t="shared" si="26"/>
        <v>850.80000000000007</v>
      </c>
      <c r="M120" s="42"/>
      <c r="N120" s="42"/>
      <c r="O120" s="42">
        <f t="shared" si="27"/>
        <v>11265.800000000001</v>
      </c>
    </row>
    <row r="121" spans="1:15" s="4" customFormat="1" ht="30.95" customHeight="1" x14ac:dyDescent="0.25">
      <c r="A121" s="94">
        <v>113</v>
      </c>
      <c r="B121" s="43" t="s">
        <v>500</v>
      </c>
      <c r="C121" s="22" t="s">
        <v>315</v>
      </c>
      <c r="D121" s="44" t="s">
        <v>316</v>
      </c>
      <c r="E121" s="129">
        <v>14000</v>
      </c>
      <c r="F121" s="41"/>
      <c r="G121" s="42">
        <v>25</v>
      </c>
      <c r="H121" s="42">
        <f t="shared" si="22"/>
        <v>168</v>
      </c>
      <c r="I121" s="42">
        <f t="shared" si="23"/>
        <v>401.8</v>
      </c>
      <c r="J121" s="42">
        <f t="shared" si="24"/>
        <v>993.99999999999989</v>
      </c>
      <c r="K121" s="42">
        <f t="shared" si="25"/>
        <v>425.6</v>
      </c>
      <c r="L121" s="42">
        <f t="shared" si="26"/>
        <v>992.6</v>
      </c>
      <c r="M121" s="42"/>
      <c r="N121" s="42"/>
      <c r="O121" s="42">
        <f t="shared" si="27"/>
        <v>13147.6</v>
      </c>
    </row>
    <row r="122" spans="1:15" s="4" customFormat="1" ht="30.95" customHeight="1" x14ac:dyDescent="0.25">
      <c r="A122" s="40">
        <v>114</v>
      </c>
      <c r="B122" s="43" t="s">
        <v>317</v>
      </c>
      <c r="C122" s="22" t="s">
        <v>378</v>
      </c>
      <c r="D122" s="44" t="s">
        <v>318</v>
      </c>
      <c r="E122" s="129">
        <v>13000</v>
      </c>
      <c r="F122" s="41"/>
      <c r="G122" s="42">
        <v>25</v>
      </c>
      <c r="H122" s="42">
        <f t="shared" si="22"/>
        <v>156</v>
      </c>
      <c r="I122" s="42">
        <f t="shared" si="23"/>
        <v>373.1</v>
      </c>
      <c r="J122" s="42">
        <f t="shared" si="24"/>
        <v>922.99999999999989</v>
      </c>
      <c r="K122" s="42">
        <f t="shared" si="25"/>
        <v>395.2</v>
      </c>
      <c r="L122" s="42">
        <f t="shared" si="26"/>
        <v>921.7</v>
      </c>
      <c r="M122" s="42"/>
      <c r="N122" s="42"/>
      <c r="O122" s="42">
        <f t="shared" si="27"/>
        <v>12206.699999999999</v>
      </c>
    </row>
    <row r="123" spans="1:15" s="4" customFormat="1" ht="30.95" customHeight="1" x14ac:dyDescent="0.25">
      <c r="A123" s="40">
        <v>115</v>
      </c>
      <c r="B123" s="43" t="s">
        <v>319</v>
      </c>
      <c r="C123" s="22" t="s">
        <v>320</v>
      </c>
      <c r="D123" s="44" t="s">
        <v>321</v>
      </c>
      <c r="E123" s="129">
        <v>18000</v>
      </c>
      <c r="F123" s="41"/>
      <c r="G123" s="42">
        <v>25</v>
      </c>
      <c r="H123" s="42">
        <f t="shared" si="22"/>
        <v>216</v>
      </c>
      <c r="I123" s="42">
        <f t="shared" si="23"/>
        <v>516.6</v>
      </c>
      <c r="J123" s="42">
        <f t="shared" si="24"/>
        <v>1277.9999999999998</v>
      </c>
      <c r="K123" s="42">
        <f t="shared" si="25"/>
        <v>547.20000000000005</v>
      </c>
      <c r="L123" s="42">
        <f t="shared" si="26"/>
        <v>1276.2</v>
      </c>
      <c r="M123" s="42"/>
      <c r="N123" s="42"/>
      <c r="O123" s="42">
        <f t="shared" si="27"/>
        <v>16911.2</v>
      </c>
    </row>
    <row r="124" spans="1:15" s="4" customFormat="1" ht="30.95" customHeight="1" x14ac:dyDescent="0.25">
      <c r="A124" s="94">
        <v>116</v>
      </c>
      <c r="B124" s="43" t="s">
        <v>323</v>
      </c>
      <c r="C124" s="22" t="s">
        <v>324</v>
      </c>
      <c r="D124" s="44" t="s">
        <v>322</v>
      </c>
      <c r="E124" s="129">
        <v>13000</v>
      </c>
      <c r="F124" s="41"/>
      <c r="G124" s="42">
        <v>25</v>
      </c>
      <c r="H124" s="42">
        <f t="shared" si="22"/>
        <v>156</v>
      </c>
      <c r="I124" s="42">
        <f t="shared" si="23"/>
        <v>373.1</v>
      </c>
      <c r="J124" s="42">
        <f t="shared" si="24"/>
        <v>922.99999999999989</v>
      </c>
      <c r="K124" s="42">
        <f t="shared" si="25"/>
        <v>395.2</v>
      </c>
      <c r="L124" s="42">
        <f t="shared" si="26"/>
        <v>921.7</v>
      </c>
      <c r="M124" s="42"/>
      <c r="N124" s="42"/>
      <c r="O124" s="42">
        <f t="shared" si="27"/>
        <v>12206.699999999999</v>
      </c>
    </row>
    <row r="125" spans="1:15" s="4" customFormat="1" ht="30.95" customHeight="1" x14ac:dyDescent="0.25">
      <c r="A125" s="40">
        <v>117</v>
      </c>
      <c r="B125" s="43" t="s">
        <v>325</v>
      </c>
      <c r="C125" s="22" t="s">
        <v>326</v>
      </c>
      <c r="D125" s="44" t="s">
        <v>327</v>
      </c>
      <c r="E125" s="129">
        <v>12000</v>
      </c>
      <c r="F125" s="41"/>
      <c r="G125" s="42">
        <v>25</v>
      </c>
      <c r="H125" s="42">
        <f t="shared" si="22"/>
        <v>144</v>
      </c>
      <c r="I125" s="42">
        <f t="shared" si="23"/>
        <v>344.4</v>
      </c>
      <c r="J125" s="42">
        <f t="shared" si="24"/>
        <v>851.99999999999989</v>
      </c>
      <c r="K125" s="42">
        <f t="shared" si="25"/>
        <v>364.8</v>
      </c>
      <c r="L125" s="42">
        <f t="shared" si="26"/>
        <v>850.80000000000007</v>
      </c>
      <c r="M125" s="42"/>
      <c r="N125" s="42"/>
      <c r="O125" s="42">
        <f t="shared" si="27"/>
        <v>11265.800000000001</v>
      </c>
    </row>
    <row r="126" spans="1:15" s="4" customFormat="1" ht="30.95" customHeight="1" x14ac:dyDescent="0.25">
      <c r="A126" s="40">
        <v>118</v>
      </c>
      <c r="B126" s="43" t="s">
        <v>541</v>
      </c>
      <c r="C126" s="22" t="s">
        <v>328</v>
      </c>
      <c r="D126" s="44" t="s">
        <v>327</v>
      </c>
      <c r="E126" s="129">
        <v>12000</v>
      </c>
      <c r="F126" s="41"/>
      <c r="G126" s="42">
        <v>25</v>
      </c>
      <c r="H126" s="42">
        <f t="shared" si="22"/>
        <v>144</v>
      </c>
      <c r="I126" s="42">
        <f t="shared" si="23"/>
        <v>344.4</v>
      </c>
      <c r="J126" s="42">
        <f t="shared" si="24"/>
        <v>851.99999999999989</v>
      </c>
      <c r="K126" s="42">
        <f t="shared" si="25"/>
        <v>364.8</v>
      </c>
      <c r="L126" s="42">
        <f t="shared" si="26"/>
        <v>850.80000000000007</v>
      </c>
      <c r="M126" s="42"/>
      <c r="N126" s="42"/>
      <c r="O126" s="42">
        <f t="shared" si="27"/>
        <v>11265.800000000001</v>
      </c>
    </row>
    <row r="127" spans="1:15" s="4" customFormat="1" ht="30.95" customHeight="1" x14ac:dyDescent="0.25">
      <c r="A127" s="94">
        <v>119</v>
      </c>
      <c r="B127" s="43" t="s">
        <v>330</v>
      </c>
      <c r="C127" s="22" t="s">
        <v>331</v>
      </c>
      <c r="D127" s="44" t="s">
        <v>329</v>
      </c>
      <c r="E127" s="129">
        <v>11000</v>
      </c>
      <c r="F127" s="41"/>
      <c r="G127" s="42">
        <v>25</v>
      </c>
      <c r="H127" s="42">
        <f t="shared" si="22"/>
        <v>132</v>
      </c>
      <c r="I127" s="42">
        <f t="shared" si="23"/>
        <v>315.7</v>
      </c>
      <c r="J127" s="42">
        <f t="shared" si="24"/>
        <v>780.99999999999989</v>
      </c>
      <c r="K127" s="42">
        <f t="shared" si="25"/>
        <v>334.4</v>
      </c>
      <c r="L127" s="42">
        <f t="shared" si="26"/>
        <v>779.90000000000009</v>
      </c>
      <c r="M127" s="42"/>
      <c r="N127" s="42"/>
      <c r="O127" s="42">
        <f t="shared" si="27"/>
        <v>10324.9</v>
      </c>
    </row>
    <row r="128" spans="1:15" s="4" customFormat="1" ht="30.95" customHeight="1" x14ac:dyDescent="0.25">
      <c r="A128" s="40">
        <v>120</v>
      </c>
      <c r="B128" s="43" t="s">
        <v>332</v>
      </c>
      <c r="C128" s="22" t="s">
        <v>333</v>
      </c>
      <c r="D128" s="44" t="s">
        <v>334</v>
      </c>
      <c r="E128" s="129">
        <v>24000</v>
      </c>
      <c r="F128" s="41"/>
      <c r="G128" s="42">
        <v>25</v>
      </c>
      <c r="H128" s="42">
        <f t="shared" si="22"/>
        <v>288</v>
      </c>
      <c r="I128" s="42">
        <f t="shared" si="23"/>
        <v>688.8</v>
      </c>
      <c r="J128" s="42">
        <f t="shared" si="24"/>
        <v>1703.9999999999998</v>
      </c>
      <c r="K128" s="42">
        <f t="shared" si="25"/>
        <v>729.6</v>
      </c>
      <c r="L128" s="42">
        <f t="shared" si="26"/>
        <v>1701.6000000000001</v>
      </c>
      <c r="M128" s="42"/>
      <c r="N128" s="42"/>
      <c r="O128" s="42">
        <f t="shared" si="27"/>
        <v>22556.600000000002</v>
      </c>
    </row>
    <row r="129" spans="1:15" s="4" customFormat="1" ht="30.95" customHeight="1" x14ac:dyDescent="0.25">
      <c r="A129" s="40">
        <v>121</v>
      </c>
      <c r="B129" s="43" t="s">
        <v>335</v>
      </c>
      <c r="C129" s="22" t="s">
        <v>336</v>
      </c>
      <c r="D129" s="44" t="s">
        <v>337</v>
      </c>
      <c r="E129" s="129">
        <v>14000</v>
      </c>
      <c r="F129" s="41"/>
      <c r="G129" s="42">
        <v>25</v>
      </c>
      <c r="H129" s="42">
        <f t="shared" si="22"/>
        <v>168</v>
      </c>
      <c r="I129" s="42">
        <f t="shared" si="23"/>
        <v>401.8</v>
      </c>
      <c r="J129" s="42">
        <f t="shared" si="24"/>
        <v>993.99999999999989</v>
      </c>
      <c r="K129" s="42">
        <f t="shared" si="25"/>
        <v>425.6</v>
      </c>
      <c r="L129" s="42">
        <f t="shared" si="26"/>
        <v>992.6</v>
      </c>
      <c r="M129" s="42"/>
      <c r="N129" s="42"/>
      <c r="O129" s="42">
        <f t="shared" si="27"/>
        <v>13147.6</v>
      </c>
    </row>
    <row r="130" spans="1:15" s="4" customFormat="1" ht="30.95" customHeight="1" x14ac:dyDescent="0.25">
      <c r="A130" s="94">
        <v>122</v>
      </c>
      <c r="B130" s="43" t="s">
        <v>338</v>
      </c>
      <c r="C130" s="22" t="s">
        <v>339</v>
      </c>
      <c r="D130" s="44" t="s">
        <v>340</v>
      </c>
      <c r="E130" s="129">
        <v>12000</v>
      </c>
      <c r="F130" s="41"/>
      <c r="G130" s="42">
        <v>25</v>
      </c>
      <c r="H130" s="42">
        <f t="shared" si="22"/>
        <v>144</v>
      </c>
      <c r="I130" s="42">
        <f t="shared" si="23"/>
        <v>344.4</v>
      </c>
      <c r="J130" s="42">
        <f t="shared" si="24"/>
        <v>851.99999999999989</v>
      </c>
      <c r="K130" s="42">
        <f t="shared" si="25"/>
        <v>364.8</v>
      </c>
      <c r="L130" s="42">
        <f t="shared" si="26"/>
        <v>850.80000000000007</v>
      </c>
      <c r="M130" s="42"/>
      <c r="N130" s="42"/>
      <c r="O130" s="42">
        <f t="shared" si="27"/>
        <v>11265.800000000001</v>
      </c>
    </row>
    <row r="131" spans="1:15" s="4" customFormat="1" ht="30.95" customHeight="1" x14ac:dyDescent="0.25">
      <c r="A131" s="40">
        <v>123</v>
      </c>
      <c r="B131" s="43" t="s">
        <v>341</v>
      </c>
      <c r="C131" s="22" t="s">
        <v>342</v>
      </c>
      <c r="D131" s="44" t="s">
        <v>343</v>
      </c>
      <c r="E131" s="129">
        <v>12000</v>
      </c>
      <c r="F131" s="41"/>
      <c r="G131" s="42">
        <v>25</v>
      </c>
      <c r="H131" s="42">
        <f t="shared" si="22"/>
        <v>144</v>
      </c>
      <c r="I131" s="42">
        <f t="shared" si="23"/>
        <v>344.4</v>
      </c>
      <c r="J131" s="42">
        <f t="shared" si="24"/>
        <v>851.99999999999989</v>
      </c>
      <c r="K131" s="42">
        <f t="shared" si="25"/>
        <v>364.8</v>
      </c>
      <c r="L131" s="42">
        <f t="shared" si="26"/>
        <v>850.80000000000007</v>
      </c>
      <c r="M131" s="42"/>
      <c r="N131" s="42"/>
      <c r="O131" s="42">
        <f t="shared" si="27"/>
        <v>11265.800000000001</v>
      </c>
    </row>
    <row r="132" spans="1:15" s="4" customFormat="1" ht="30.95" customHeight="1" x14ac:dyDescent="0.25">
      <c r="A132" s="40">
        <v>124</v>
      </c>
      <c r="B132" s="43" t="s">
        <v>344</v>
      </c>
      <c r="C132" s="22" t="s">
        <v>345</v>
      </c>
      <c r="D132" s="44" t="s">
        <v>346</v>
      </c>
      <c r="E132" s="129">
        <v>15000</v>
      </c>
      <c r="F132" s="41"/>
      <c r="G132" s="42">
        <v>25</v>
      </c>
      <c r="H132" s="42">
        <f t="shared" si="22"/>
        <v>180</v>
      </c>
      <c r="I132" s="42">
        <f t="shared" si="23"/>
        <v>430.5</v>
      </c>
      <c r="J132" s="42">
        <f t="shared" si="24"/>
        <v>1065</v>
      </c>
      <c r="K132" s="42">
        <f t="shared" si="25"/>
        <v>456</v>
      </c>
      <c r="L132" s="42">
        <f t="shared" si="26"/>
        <v>1063.5</v>
      </c>
      <c r="M132" s="42"/>
      <c r="N132" s="42"/>
      <c r="O132" s="42">
        <f t="shared" si="27"/>
        <v>14088.5</v>
      </c>
    </row>
    <row r="133" spans="1:15" s="4" customFormat="1" ht="30.95" customHeight="1" x14ac:dyDescent="0.25">
      <c r="A133" s="94">
        <v>125</v>
      </c>
      <c r="B133" s="43" t="s">
        <v>347</v>
      </c>
      <c r="C133" s="22" t="s">
        <v>348</v>
      </c>
      <c r="D133" s="44" t="s">
        <v>349</v>
      </c>
      <c r="E133" s="129">
        <v>12000</v>
      </c>
      <c r="F133" s="41"/>
      <c r="G133" s="42">
        <v>25</v>
      </c>
      <c r="H133" s="42">
        <f t="shared" si="22"/>
        <v>144</v>
      </c>
      <c r="I133" s="42">
        <f t="shared" si="23"/>
        <v>344.4</v>
      </c>
      <c r="J133" s="42">
        <f t="shared" si="24"/>
        <v>851.99999999999989</v>
      </c>
      <c r="K133" s="42">
        <f t="shared" si="25"/>
        <v>364.8</v>
      </c>
      <c r="L133" s="42">
        <f t="shared" si="26"/>
        <v>850.80000000000007</v>
      </c>
      <c r="M133" s="42"/>
      <c r="N133" s="42"/>
      <c r="O133" s="42">
        <f t="shared" si="27"/>
        <v>11265.800000000001</v>
      </c>
    </row>
    <row r="134" spans="1:15" s="4" customFormat="1" ht="30.95" customHeight="1" x14ac:dyDescent="0.25">
      <c r="A134" s="40">
        <v>126</v>
      </c>
      <c r="B134" s="43" t="s">
        <v>350</v>
      </c>
      <c r="C134" s="22" t="s">
        <v>351</v>
      </c>
      <c r="D134" s="44" t="s">
        <v>349</v>
      </c>
      <c r="E134" s="129">
        <v>12000</v>
      </c>
      <c r="F134" s="41"/>
      <c r="G134" s="42">
        <v>25</v>
      </c>
      <c r="H134" s="42">
        <f t="shared" si="22"/>
        <v>144</v>
      </c>
      <c r="I134" s="42">
        <f t="shared" si="23"/>
        <v>344.4</v>
      </c>
      <c r="J134" s="42">
        <f t="shared" si="24"/>
        <v>851.99999999999989</v>
      </c>
      <c r="K134" s="42">
        <f t="shared" si="25"/>
        <v>364.8</v>
      </c>
      <c r="L134" s="42">
        <f t="shared" si="26"/>
        <v>850.80000000000007</v>
      </c>
      <c r="M134" s="42"/>
      <c r="N134" s="42"/>
      <c r="O134" s="42">
        <f t="shared" si="27"/>
        <v>11265.800000000001</v>
      </c>
    </row>
    <row r="135" spans="1:15" s="4" customFormat="1" ht="30.95" customHeight="1" x14ac:dyDescent="0.25">
      <c r="A135" s="40">
        <v>127</v>
      </c>
      <c r="B135" s="43" t="s">
        <v>352</v>
      </c>
      <c r="C135" s="22" t="s">
        <v>353</v>
      </c>
      <c r="D135" s="44" t="s">
        <v>354</v>
      </c>
      <c r="E135" s="129">
        <v>12000</v>
      </c>
      <c r="F135" s="41"/>
      <c r="G135" s="42">
        <v>25</v>
      </c>
      <c r="H135" s="42">
        <f t="shared" si="22"/>
        <v>144</v>
      </c>
      <c r="I135" s="42">
        <f t="shared" si="23"/>
        <v>344.4</v>
      </c>
      <c r="J135" s="42">
        <f t="shared" si="24"/>
        <v>851.99999999999989</v>
      </c>
      <c r="K135" s="42">
        <f t="shared" si="25"/>
        <v>364.8</v>
      </c>
      <c r="L135" s="42">
        <f t="shared" si="26"/>
        <v>850.80000000000007</v>
      </c>
      <c r="M135" s="42"/>
      <c r="N135" s="42"/>
      <c r="O135" s="42">
        <f t="shared" si="27"/>
        <v>11265.800000000001</v>
      </c>
    </row>
    <row r="136" spans="1:15" s="4" customFormat="1" ht="30.95" customHeight="1" x14ac:dyDescent="0.25">
      <c r="A136" s="94">
        <v>128</v>
      </c>
      <c r="B136" s="43" t="s">
        <v>355</v>
      </c>
      <c r="C136" s="22" t="s">
        <v>356</v>
      </c>
      <c r="D136" s="44" t="s">
        <v>354</v>
      </c>
      <c r="E136" s="129">
        <v>11000</v>
      </c>
      <c r="F136" s="41"/>
      <c r="G136" s="42">
        <v>25</v>
      </c>
      <c r="H136" s="42">
        <f t="shared" si="22"/>
        <v>132</v>
      </c>
      <c r="I136" s="42">
        <f t="shared" si="23"/>
        <v>315.7</v>
      </c>
      <c r="J136" s="42">
        <f t="shared" si="24"/>
        <v>780.99999999999989</v>
      </c>
      <c r="K136" s="42">
        <f t="shared" si="25"/>
        <v>334.4</v>
      </c>
      <c r="L136" s="42">
        <f t="shared" si="26"/>
        <v>779.90000000000009</v>
      </c>
      <c r="M136" s="42"/>
      <c r="N136" s="42"/>
      <c r="O136" s="42">
        <f t="shared" si="27"/>
        <v>10324.9</v>
      </c>
    </row>
    <row r="137" spans="1:15" s="4" customFormat="1" ht="30.95" customHeight="1" x14ac:dyDescent="0.25">
      <c r="A137" s="40">
        <v>129</v>
      </c>
      <c r="B137" s="43" t="s">
        <v>357</v>
      </c>
      <c r="C137" s="22" t="s">
        <v>358</v>
      </c>
      <c r="D137" s="44" t="s">
        <v>359</v>
      </c>
      <c r="E137" s="129">
        <v>11000</v>
      </c>
      <c r="F137" s="41"/>
      <c r="G137" s="42">
        <v>25</v>
      </c>
      <c r="H137" s="42">
        <f t="shared" si="22"/>
        <v>132</v>
      </c>
      <c r="I137" s="42">
        <f t="shared" si="23"/>
        <v>315.7</v>
      </c>
      <c r="J137" s="42">
        <f t="shared" si="24"/>
        <v>780.99999999999989</v>
      </c>
      <c r="K137" s="42">
        <f t="shared" si="25"/>
        <v>334.4</v>
      </c>
      <c r="L137" s="42">
        <f t="shared" si="26"/>
        <v>779.90000000000009</v>
      </c>
      <c r="M137" s="42"/>
      <c r="N137" s="42"/>
      <c r="O137" s="42">
        <f t="shared" si="27"/>
        <v>10324.9</v>
      </c>
    </row>
    <row r="138" spans="1:15" s="4" customFormat="1" ht="30.95" customHeight="1" x14ac:dyDescent="0.25">
      <c r="A138" s="40">
        <v>130</v>
      </c>
      <c r="B138" s="43" t="s">
        <v>360</v>
      </c>
      <c r="C138" s="22" t="s">
        <v>361</v>
      </c>
      <c r="D138" s="44" t="s">
        <v>362</v>
      </c>
      <c r="E138" s="129">
        <v>11000</v>
      </c>
      <c r="F138" s="41"/>
      <c r="G138" s="42">
        <v>25</v>
      </c>
      <c r="H138" s="42">
        <f t="shared" si="22"/>
        <v>132</v>
      </c>
      <c r="I138" s="42">
        <f t="shared" si="23"/>
        <v>315.7</v>
      </c>
      <c r="J138" s="42">
        <f t="shared" si="24"/>
        <v>780.99999999999989</v>
      </c>
      <c r="K138" s="42">
        <f t="shared" si="25"/>
        <v>334.4</v>
      </c>
      <c r="L138" s="42">
        <f t="shared" si="26"/>
        <v>779.90000000000009</v>
      </c>
      <c r="M138" s="42"/>
      <c r="N138" s="42"/>
      <c r="O138" s="42">
        <f t="shared" si="27"/>
        <v>10324.9</v>
      </c>
    </row>
    <row r="139" spans="1:15" s="4" customFormat="1" ht="30.95" customHeight="1" x14ac:dyDescent="0.25">
      <c r="A139" s="94">
        <v>131</v>
      </c>
      <c r="B139" s="43" t="s">
        <v>363</v>
      </c>
      <c r="C139" s="22" t="s">
        <v>364</v>
      </c>
      <c r="D139" s="44" t="s">
        <v>362</v>
      </c>
      <c r="E139" s="129">
        <v>11000</v>
      </c>
      <c r="F139" s="41"/>
      <c r="G139" s="42">
        <v>25</v>
      </c>
      <c r="H139" s="42">
        <f t="shared" si="22"/>
        <v>132</v>
      </c>
      <c r="I139" s="42">
        <f t="shared" si="23"/>
        <v>315.7</v>
      </c>
      <c r="J139" s="42">
        <f t="shared" si="24"/>
        <v>780.99999999999989</v>
      </c>
      <c r="K139" s="42">
        <f t="shared" si="25"/>
        <v>334.4</v>
      </c>
      <c r="L139" s="42">
        <f t="shared" si="26"/>
        <v>779.90000000000009</v>
      </c>
      <c r="M139" s="42"/>
      <c r="N139" s="42"/>
      <c r="O139" s="42">
        <f t="shared" si="27"/>
        <v>10324.9</v>
      </c>
    </row>
    <row r="140" spans="1:15" s="4" customFormat="1" ht="30.95" customHeight="1" x14ac:dyDescent="0.25">
      <c r="A140" s="40">
        <v>132</v>
      </c>
      <c r="B140" s="43" t="s">
        <v>365</v>
      </c>
      <c r="C140" s="22" t="s">
        <v>366</v>
      </c>
      <c r="D140" s="44" t="s">
        <v>367</v>
      </c>
      <c r="E140" s="129">
        <v>10000</v>
      </c>
      <c r="F140" s="41"/>
      <c r="G140" s="42">
        <v>25</v>
      </c>
      <c r="H140" s="42">
        <f t="shared" si="22"/>
        <v>120</v>
      </c>
      <c r="I140" s="42">
        <f t="shared" si="23"/>
        <v>287</v>
      </c>
      <c r="J140" s="42">
        <f t="shared" si="24"/>
        <v>709.99999999999989</v>
      </c>
      <c r="K140" s="42">
        <f t="shared" si="25"/>
        <v>304</v>
      </c>
      <c r="L140" s="42">
        <f t="shared" si="26"/>
        <v>709</v>
      </c>
      <c r="M140" s="42"/>
      <c r="N140" s="42"/>
      <c r="O140" s="42">
        <f t="shared" si="27"/>
        <v>9384</v>
      </c>
    </row>
    <row r="141" spans="1:15" s="4" customFormat="1" ht="30.95" customHeight="1" x14ac:dyDescent="0.25">
      <c r="A141" s="40">
        <v>133</v>
      </c>
      <c r="B141" s="43" t="s">
        <v>368</v>
      </c>
      <c r="C141" s="22" t="s">
        <v>369</v>
      </c>
      <c r="D141" s="44" t="s">
        <v>370</v>
      </c>
      <c r="E141" s="129">
        <v>12000</v>
      </c>
      <c r="F141" s="41"/>
      <c r="G141" s="42">
        <v>25</v>
      </c>
      <c r="H141" s="42">
        <f t="shared" si="22"/>
        <v>144</v>
      </c>
      <c r="I141" s="42">
        <f t="shared" si="23"/>
        <v>344.4</v>
      </c>
      <c r="J141" s="42">
        <f t="shared" si="24"/>
        <v>851.99999999999989</v>
      </c>
      <c r="K141" s="42">
        <f t="shared" si="25"/>
        <v>364.8</v>
      </c>
      <c r="L141" s="42">
        <f t="shared" si="26"/>
        <v>850.80000000000007</v>
      </c>
      <c r="M141" s="42"/>
      <c r="N141" s="42"/>
      <c r="O141" s="42">
        <f t="shared" si="27"/>
        <v>11265.800000000001</v>
      </c>
    </row>
    <row r="142" spans="1:15" s="4" customFormat="1" ht="30.95" customHeight="1" x14ac:dyDescent="0.25">
      <c r="A142" s="94">
        <v>134</v>
      </c>
      <c r="B142" s="43" t="s">
        <v>372</v>
      </c>
      <c r="C142" s="22" t="s">
        <v>373</v>
      </c>
      <c r="D142" s="44" t="s">
        <v>371</v>
      </c>
      <c r="E142" s="129">
        <v>10000</v>
      </c>
      <c r="F142" s="41"/>
      <c r="G142" s="42">
        <v>25</v>
      </c>
      <c r="H142" s="42">
        <f t="shared" si="22"/>
        <v>120</v>
      </c>
      <c r="I142" s="42">
        <f t="shared" si="23"/>
        <v>287</v>
      </c>
      <c r="J142" s="42">
        <f t="shared" si="24"/>
        <v>709.99999999999989</v>
      </c>
      <c r="K142" s="42">
        <f t="shared" si="25"/>
        <v>304</v>
      </c>
      <c r="L142" s="42">
        <f t="shared" si="26"/>
        <v>709</v>
      </c>
      <c r="M142" s="42"/>
      <c r="N142" s="42"/>
      <c r="O142" s="42">
        <f t="shared" si="27"/>
        <v>9384</v>
      </c>
    </row>
    <row r="143" spans="1:15" s="4" customFormat="1" ht="30.95" customHeight="1" x14ac:dyDescent="0.25">
      <c r="A143" s="40">
        <v>135</v>
      </c>
      <c r="B143" s="43" t="s">
        <v>374</v>
      </c>
      <c r="C143" s="22" t="s">
        <v>375</v>
      </c>
      <c r="D143" s="44" t="s">
        <v>371</v>
      </c>
      <c r="E143" s="129">
        <v>10000</v>
      </c>
      <c r="F143" s="41"/>
      <c r="G143" s="42">
        <v>25</v>
      </c>
      <c r="H143" s="42">
        <f t="shared" si="22"/>
        <v>120</v>
      </c>
      <c r="I143" s="42">
        <f t="shared" si="23"/>
        <v>287</v>
      </c>
      <c r="J143" s="42">
        <f t="shared" si="24"/>
        <v>709.99999999999989</v>
      </c>
      <c r="K143" s="42">
        <f t="shared" si="25"/>
        <v>304</v>
      </c>
      <c r="L143" s="42">
        <f t="shared" si="26"/>
        <v>709</v>
      </c>
      <c r="M143" s="42"/>
      <c r="N143" s="42"/>
      <c r="O143" s="42">
        <f t="shared" si="27"/>
        <v>9384</v>
      </c>
    </row>
    <row r="144" spans="1:15" s="4" customFormat="1" ht="30.95" customHeight="1" x14ac:dyDescent="0.25">
      <c r="A144" s="40">
        <v>136</v>
      </c>
      <c r="B144" s="43" t="s">
        <v>376</v>
      </c>
      <c r="C144" s="47" t="s">
        <v>377</v>
      </c>
      <c r="D144" s="48" t="s">
        <v>371</v>
      </c>
      <c r="E144" s="130">
        <v>10000</v>
      </c>
      <c r="F144" s="45"/>
      <c r="G144" s="46">
        <v>25</v>
      </c>
      <c r="H144" s="46">
        <f t="shared" si="22"/>
        <v>120</v>
      </c>
      <c r="I144" s="46">
        <f t="shared" si="23"/>
        <v>287</v>
      </c>
      <c r="J144" s="46">
        <f t="shared" si="24"/>
        <v>709.99999999999989</v>
      </c>
      <c r="K144" s="46">
        <f t="shared" si="25"/>
        <v>304</v>
      </c>
      <c r="L144" s="46">
        <f t="shared" si="26"/>
        <v>709</v>
      </c>
      <c r="M144" s="46"/>
      <c r="N144" s="46"/>
      <c r="O144" s="46">
        <f t="shared" si="27"/>
        <v>9384</v>
      </c>
    </row>
    <row r="145" spans="1:15" s="4" customFormat="1" ht="30.95" customHeight="1" x14ac:dyDescent="0.25">
      <c r="A145" s="94">
        <v>137</v>
      </c>
      <c r="B145" s="43" t="s">
        <v>397</v>
      </c>
      <c r="C145" s="47" t="s">
        <v>398</v>
      </c>
      <c r="D145" s="48" t="s">
        <v>91</v>
      </c>
      <c r="E145" s="130">
        <v>12000</v>
      </c>
      <c r="F145" s="45"/>
      <c r="G145" s="42">
        <v>25</v>
      </c>
      <c r="H145" s="42">
        <f t="shared" si="22"/>
        <v>144</v>
      </c>
      <c r="I145" s="42">
        <f t="shared" si="23"/>
        <v>344.4</v>
      </c>
      <c r="J145" s="42">
        <f t="shared" si="24"/>
        <v>851.99999999999989</v>
      </c>
      <c r="K145" s="42">
        <f t="shared" si="25"/>
        <v>364.8</v>
      </c>
      <c r="L145" s="42">
        <f t="shared" si="26"/>
        <v>850.80000000000007</v>
      </c>
      <c r="M145" s="42"/>
      <c r="N145" s="42"/>
      <c r="O145" s="42">
        <f t="shared" si="27"/>
        <v>11265.800000000001</v>
      </c>
    </row>
    <row r="146" spans="1:15" s="4" customFormat="1" ht="30.95" customHeight="1" x14ac:dyDescent="0.25">
      <c r="A146" s="40">
        <v>138</v>
      </c>
      <c r="B146" s="43" t="s">
        <v>399</v>
      </c>
      <c r="C146" s="47" t="s">
        <v>400</v>
      </c>
      <c r="D146" s="48" t="s">
        <v>257</v>
      </c>
      <c r="E146" s="130">
        <v>11000</v>
      </c>
      <c r="F146" s="45"/>
      <c r="G146" s="46">
        <v>25</v>
      </c>
      <c r="H146" s="46">
        <f t="shared" ref="H146:H165" si="28">E146*0.012</f>
        <v>132</v>
      </c>
      <c r="I146" s="46">
        <f t="shared" ref="I146:I165" si="29">E146*0.0287</f>
        <v>315.7</v>
      </c>
      <c r="J146" s="46">
        <f t="shared" ref="J146:J165" si="30">E146*0.071</f>
        <v>780.99999999999989</v>
      </c>
      <c r="K146" s="46">
        <f t="shared" ref="K146:K165" si="31">E146*0.0304</f>
        <v>334.4</v>
      </c>
      <c r="L146" s="46">
        <f t="shared" ref="L146:L165" si="32">E146*0.0709</f>
        <v>779.90000000000009</v>
      </c>
      <c r="M146" s="46"/>
      <c r="N146" s="46"/>
      <c r="O146" s="46">
        <f t="shared" si="27"/>
        <v>10324.9</v>
      </c>
    </row>
    <row r="147" spans="1:15" s="4" customFormat="1" ht="30.95" customHeight="1" x14ac:dyDescent="0.25">
      <c r="A147" s="40">
        <v>139</v>
      </c>
      <c r="B147" s="43" t="s">
        <v>401</v>
      </c>
      <c r="C147" s="47" t="s">
        <v>402</v>
      </c>
      <c r="D147" s="48" t="s">
        <v>403</v>
      </c>
      <c r="E147" s="130">
        <v>15000</v>
      </c>
      <c r="F147" s="45"/>
      <c r="G147" s="46">
        <v>25</v>
      </c>
      <c r="H147" s="46">
        <f t="shared" si="28"/>
        <v>180</v>
      </c>
      <c r="I147" s="46">
        <f t="shared" si="29"/>
        <v>430.5</v>
      </c>
      <c r="J147" s="46">
        <f t="shared" si="30"/>
        <v>1065</v>
      </c>
      <c r="K147" s="46">
        <f t="shared" si="31"/>
        <v>456</v>
      </c>
      <c r="L147" s="46">
        <f t="shared" si="32"/>
        <v>1063.5</v>
      </c>
      <c r="M147" s="46"/>
      <c r="N147" s="46"/>
      <c r="O147" s="46">
        <f t="shared" si="27"/>
        <v>14088.5</v>
      </c>
    </row>
    <row r="148" spans="1:15" s="4" customFormat="1" ht="30.95" customHeight="1" x14ac:dyDescent="0.25">
      <c r="A148" s="94">
        <v>140</v>
      </c>
      <c r="B148" s="43" t="s">
        <v>404</v>
      </c>
      <c r="C148" s="47" t="s">
        <v>405</v>
      </c>
      <c r="D148" s="48" t="s">
        <v>406</v>
      </c>
      <c r="E148" s="130">
        <v>12000</v>
      </c>
      <c r="F148" s="45"/>
      <c r="G148" s="46">
        <v>25</v>
      </c>
      <c r="H148" s="46">
        <f t="shared" si="28"/>
        <v>144</v>
      </c>
      <c r="I148" s="46">
        <f t="shared" si="29"/>
        <v>344.4</v>
      </c>
      <c r="J148" s="46">
        <f t="shared" si="30"/>
        <v>851.99999999999989</v>
      </c>
      <c r="K148" s="46">
        <f t="shared" si="31"/>
        <v>364.8</v>
      </c>
      <c r="L148" s="46">
        <f t="shared" si="32"/>
        <v>850.80000000000007</v>
      </c>
      <c r="M148" s="46"/>
      <c r="N148" s="46"/>
      <c r="O148" s="46">
        <f t="shared" si="27"/>
        <v>11265.800000000001</v>
      </c>
    </row>
    <row r="149" spans="1:15" s="4" customFormat="1" ht="30.95" customHeight="1" x14ac:dyDescent="0.25">
      <c r="A149" s="40">
        <v>141</v>
      </c>
      <c r="B149" s="43" t="s">
        <v>408</v>
      </c>
      <c r="C149" s="47" t="s">
        <v>409</v>
      </c>
      <c r="D149" s="48" t="s">
        <v>407</v>
      </c>
      <c r="E149" s="130">
        <v>10000</v>
      </c>
      <c r="F149" s="45"/>
      <c r="G149" s="46">
        <v>25</v>
      </c>
      <c r="H149" s="46">
        <f t="shared" si="28"/>
        <v>120</v>
      </c>
      <c r="I149" s="46">
        <f t="shared" si="29"/>
        <v>287</v>
      </c>
      <c r="J149" s="46">
        <f t="shared" si="30"/>
        <v>709.99999999999989</v>
      </c>
      <c r="K149" s="46">
        <f t="shared" si="31"/>
        <v>304</v>
      </c>
      <c r="L149" s="46">
        <f t="shared" si="32"/>
        <v>709</v>
      </c>
      <c r="M149" s="46"/>
      <c r="N149" s="46"/>
      <c r="O149" s="46">
        <f t="shared" si="27"/>
        <v>9384</v>
      </c>
    </row>
    <row r="150" spans="1:15" s="4" customFormat="1" ht="30.95" customHeight="1" x14ac:dyDescent="0.25">
      <c r="A150" s="40">
        <v>142</v>
      </c>
      <c r="B150" s="43" t="s">
        <v>410</v>
      </c>
      <c r="C150" s="47" t="s">
        <v>411</v>
      </c>
      <c r="D150" s="48" t="s">
        <v>412</v>
      </c>
      <c r="E150" s="130">
        <v>12000</v>
      </c>
      <c r="F150" s="45"/>
      <c r="G150" s="46">
        <v>25</v>
      </c>
      <c r="H150" s="46">
        <f t="shared" si="28"/>
        <v>144</v>
      </c>
      <c r="I150" s="46">
        <f t="shared" si="29"/>
        <v>344.4</v>
      </c>
      <c r="J150" s="46">
        <f t="shared" si="30"/>
        <v>851.99999999999989</v>
      </c>
      <c r="K150" s="46">
        <f t="shared" si="31"/>
        <v>364.8</v>
      </c>
      <c r="L150" s="46">
        <f t="shared" si="32"/>
        <v>850.80000000000007</v>
      </c>
      <c r="M150" s="46"/>
      <c r="N150" s="46"/>
      <c r="O150" s="46">
        <f t="shared" si="27"/>
        <v>11265.800000000001</v>
      </c>
    </row>
    <row r="151" spans="1:15" s="4" customFormat="1" ht="30.95" customHeight="1" x14ac:dyDescent="0.25">
      <c r="A151" s="94">
        <v>143</v>
      </c>
      <c r="B151" s="43" t="s">
        <v>414</v>
      </c>
      <c r="C151" s="47" t="s">
        <v>415</v>
      </c>
      <c r="D151" s="48" t="s">
        <v>413</v>
      </c>
      <c r="E151" s="130">
        <v>10000</v>
      </c>
      <c r="F151" s="45"/>
      <c r="G151" s="46">
        <v>25</v>
      </c>
      <c r="H151" s="46">
        <f t="shared" si="28"/>
        <v>120</v>
      </c>
      <c r="I151" s="46">
        <f t="shared" si="29"/>
        <v>287</v>
      </c>
      <c r="J151" s="46">
        <f t="shared" si="30"/>
        <v>709.99999999999989</v>
      </c>
      <c r="K151" s="46">
        <f t="shared" si="31"/>
        <v>304</v>
      </c>
      <c r="L151" s="46">
        <f t="shared" si="32"/>
        <v>709</v>
      </c>
      <c r="M151" s="46"/>
      <c r="N151" s="46"/>
      <c r="O151" s="46">
        <f t="shared" si="27"/>
        <v>9384</v>
      </c>
    </row>
    <row r="152" spans="1:15" s="4" customFormat="1" ht="30.95" customHeight="1" x14ac:dyDescent="0.25">
      <c r="A152" s="40">
        <v>144</v>
      </c>
      <c r="B152" s="43" t="s">
        <v>416</v>
      </c>
      <c r="C152" s="47" t="s">
        <v>501</v>
      </c>
      <c r="D152" s="48" t="s">
        <v>413</v>
      </c>
      <c r="E152" s="130">
        <v>10000</v>
      </c>
      <c r="F152" s="45"/>
      <c r="G152" s="46">
        <v>25</v>
      </c>
      <c r="H152" s="46">
        <f t="shared" si="28"/>
        <v>120</v>
      </c>
      <c r="I152" s="46">
        <f t="shared" si="29"/>
        <v>287</v>
      </c>
      <c r="J152" s="46">
        <f t="shared" si="30"/>
        <v>709.99999999999989</v>
      </c>
      <c r="K152" s="46">
        <f t="shared" si="31"/>
        <v>304</v>
      </c>
      <c r="L152" s="46">
        <f t="shared" si="32"/>
        <v>709</v>
      </c>
      <c r="M152" s="46"/>
      <c r="N152" s="46"/>
      <c r="O152" s="46">
        <f t="shared" si="27"/>
        <v>9384</v>
      </c>
    </row>
    <row r="153" spans="1:15" s="4" customFormat="1" ht="30.95" customHeight="1" x14ac:dyDescent="0.25">
      <c r="A153" s="40">
        <v>145</v>
      </c>
      <c r="B153" s="43" t="s">
        <v>417</v>
      </c>
      <c r="C153" s="47" t="s">
        <v>418</v>
      </c>
      <c r="D153" s="48" t="s">
        <v>413</v>
      </c>
      <c r="E153" s="130">
        <v>10000</v>
      </c>
      <c r="F153" s="45"/>
      <c r="G153" s="46">
        <v>25</v>
      </c>
      <c r="H153" s="46">
        <f t="shared" si="28"/>
        <v>120</v>
      </c>
      <c r="I153" s="46">
        <f t="shared" si="29"/>
        <v>287</v>
      </c>
      <c r="J153" s="46">
        <f t="shared" si="30"/>
        <v>709.99999999999989</v>
      </c>
      <c r="K153" s="46">
        <f t="shared" si="31"/>
        <v>304</v>
      </c>
      <c r="L153" s="46">
        <f t="shared" si="32"/>
        <v>709</v>
      </c>
      <c r="M153" s="46"/>
      <c r="N153" s="46"/>
      <c r="O153" s="46">
        <f t="shared" si="27"/>
        <v>9384</v>
      </c>
    </row>
    <row r="154" spans="1:15" s="4" customFormat="1" ht="30.95" customHeight="1" x14ac:dyDescent="0.25">
      <c r="A154" s="94">
        <v>146</v>
      </c>
      <c r="B154" s="43" t="s">
        <v>419</v>
      </c>
      <c r="C154" s="47" t="s">
        <v>420</v>
      </c>
      <c r="D154" s="48" t="s">
        <v>413</v>
      </c>
      <c r="E154" s="130">
        <v>10000</v>
      </c>
      <c r="F154" s="45"/>
      <c r="G154" s="46">
        <v>25</v>
      </c>
      <c r="H154" s="46">
        <f t="shared" si="28"/>
        <v>120</v>
      </c>
      <c r="I154" s="46">
        <f t="shared" si="29"/>
        <v>287</v>
      </c>
      <c r="J154" s="46">
        <f t="shared" si="30"/>
        <v>709.99999999999989</v>
      </c>
      <c r="K154" s="46">
        <f t="shared" si="31"/>
        <v>304</v>
      </c>
      <c r="L154" s="46">
        <f t="shared" si="32"/>
        <v>709</v>
      </c>
      <c r="M154" s="46"/>
      <c r="N154" s="46"/>
      <c r="O154" s="46">
        <f t="shared" si="27"/>
        <v>9384</v>
      </c>
    </row>
    <row r="155" spans="1:15" s="4" customFormat="1" ht="30.95" customHeight="1" x14ac:dyDescent="0.25">
      <c r="A155" s="40">
        <v>147</v>
      </c>
      <c r="B155" s="43" t="s">
        <v>571</v>
      </c>
      <c r="C155" s="47" t="s">
        <v>502</v>
      </c>
      <c r="D155" s="48" t="s">
        <v>413</v>
      </c>
      <c r="E155" s="130">
        <v>10000</v>
      </c>
      <c r="F155" s="45"/>
      <c r="G155" s="46">
        <v>25</v>
      </c>
      <c r="H155" s="46">
        <f t="shared" si="28"/>
        <v>120</v>
      </c>
      <c r="I155" s="46">
        <f t="shared" si="29"/>
        <v>287</v>
      </c>
      <c r="J155" s="46">
        <f t="shared" si="30"/>
        <v>709.99999999999989</v>
      </c>
      <c r="K155" s="46">
        <f t="shared" si="31"/>
        <v>304</v>
      </c>
      <c r="L155" s="46">
        <f t="shared" si="32"/>
        <v>709</v>
      </c>
      <c r="M155" s="46"/>
      <c r="N155" s="46"/>
      <c r="O155" s="46">
        <f t="shared" ref="O155:O188" si="33">E155-G155-I155-K155-N155</f>
        <v>9384</v>
      </c>
    </row>
    <row r="156" spans="1:15" s="4" customFormat="1" ht="30.95" customHeight="1" x14ac:dyDescent="0.25">
      <c r="A156" s="40">
        <v>148</v>
      </c>
      <c r="B156" s="43" t="s">
        <v>421</v>
      </c>
      <c r="C156" s="47" t="s">
        <v>422</v>
      </c>
      <c r="D156" s="48" t="s">
        <v>413</v>
      </c>
      <c r="E156" s="130">
        <v>10000</v>
      </c>
      <c r="F156" s="45"/>
      <c r="G156" s="46">
        <v>25</v>
      </c>
      <c r="H156" s="46">
        <f t="shared" si="28"/>
        <v>120</v>
      </c>
      <c r="I156" s="46">
        <f t="shared" si="29"/>
        <v>287</v>
      </c>
      <c r="J156" s="46">
        <f t="shared" si="30"/>
        <v>709.99999999999989</v>
      </c>
      <c r="K156" s="46">
        <f t="shared" si="31"/>
        <v>304</v>
      </c>
      <c r="L156" s="46">
        <f t="shared" si="32"/>
        <v>709</v>
      </c>
      <c r="M156" s="46"/>
      <c r="N156" s="46"/>
      <c r="O156" s="46">
        <f t="shared" si="33"/>
        <v>9384</v>
      </c>
    </row>
    <row r="157" spans="1:15" s="4" customFormat="1" ht="30.95" customHeight="1" x14ac:dyDescent="0.25">
      <c r="A157" s="94">
        <v>149</v>
      </c>
      <c r="B157" s="43" t="s">
        <v>423</v>
      </c>
      <c r="C157" s="47" t="s">
        <v>424</v>
      </c>
      <c r="D157" s="48" t="s">
        <v>413</v>
      </c>
      <c r="E157" s="130">
        <v>10000</v>
      </c>
      <c r="F157" s="45"/>
      <c r="G157" s="46">
        <v>25</v>
      </c>
      <c r="H157" s="46">
        <f t="shared" si="28"/>
        <v>120</v>
      </c>
      <c r="I157" s="46">
        <f t="shared" si="29"/>
        <v>287</v>
      </c>
      <c r="J157" s="46">
        <f t="shared" si="30"/>
        <v>709.99999999999989</v>
      </c>
      <c r="K157" s="46">
        <f t="shared" si="31"/>
        <v>304</v>
      </c>
      <c r="L157" s="46">
        <f t="shared" si="32"/>
        <v>709</v>
      </c>
      <c r="M157" s="46"/>
      <c r="N157" s="46"/>
      <c r="O157" s="46">
        <f t="shared" si="33"/>
        <v>9384</v>
      </c>
    </row>
    <row r="158" spans="1:15" s="4" customFormat="1" ht="30.95" customHeight="1" x14ac:dyDescent="0.25">
      <c r="A158" s="40">
        <v>150</v>
      </c>
      <c r="B158" s="43" t="s">
        <v>425</v>
      </c>
      <c r="C158" s="47" t="s">
        <v>426</v>
      </c>
      <c r="D158" s="48" t="s">
        <v>413</v>
      </c>
      <c r="E158" s="130">
        <v>10000</v>
      </c>
      <c r="F158" s="45"/>
      <c r="G158" s="46">
        <v>25</v>
      </c>
      <c r="H158" s="46">
        <f t="shared" si="28"/>
        <v>120</v>
      </c>
      <c r="I158" s="46">
        <f t="shared" si="29"/>
        <v>287</v>
      </c>
      <c r="J158" s="46">
        <f t="shared" si="30"/>
        <v>709.99999999999989</v>
      </c>
      <c r="K158" s="46">
        <f t="shared" si="31"/>
        <v>304</v>
      </c>
      <c r="L158" s="46">
        <f t="shared" si="32"/>
        <v>709</v>
      </c>
      <c r="M158" s="46"/>
      <c r="N158" s="46"/>
      <c r="O158" s="46">
        <f t="shared" si="33"/>
        <v>9384</v>
      </c>
    </row>
    <row r="159" spans="1:15" s="4" customFormat="1" ht="30.95" customHeight="1" x14ac:dyDescent="0.25">
      <c r="A159" s="40">
        <v>151</v>
      </c>
      <c r="B159" s="43" t="s">
        <v>427</v>
      </c>
      <c r="C159" s="47" t="s">
        <v>428</v>
      </c>
      <c r="D159" s="48" t="s">
        <v>429</v>
      </c>
      <c r="E159" s="130">
        <v>12000</v>
      </c>
      <c r="F159" s="45"/>
      <c r="G159" s="46">
        <v>25</v>
      </c>
      <c r="H159" s="46">
        <f t="shared" si="28"/>
        <v>144</v>
      </c>
      <c r="I159" s="46">
        <f t="shared" si="29"/>
        <v>344.4</v>
      </c>
      <c r="J159" s="46">
        <f t="shared" si="30"/>
        <v>851.99999999999989</v>
      </c>
      <c r="K159" s="46">
        <f t="shared" si="31"/>
        <v>364.8</v>
      </c>
      <c r="L159" s="46">
        <f t="shared" si="32"/>
        <v>850.80000000000007</v>
      </c>
      <c r="M159" s="46"/>
      <c r="N159" s="46"/>
      <c r="O159" s="46">
        <f t="shared" si="33"/>
        <v>11265.800000000001</v>
      </c>
    </row>
    <row r="160" spans="1:15" s="4" customFormat="1" ht="30.95" customHeight="1" x14ac:dyDescent="0.25">
      <c r="A160" s="94">
        <v>152</v>
      </c>
      <c r="B160" s="43" t="s">
        <v>430</v>
      </c>
      <c r="C160" s="47" t="s">
        <v>431</v>
      </c>
      <c r="D160" s="48" t="s">
        <v>432</v>
      </c>
      <c r="E160" s="130">
        <v>15000</v>
      </c>
      <c r="F160" s="45"/>
      <c r="G160" s="46">
        <v>25</v>
      </c>
      <c r="H160" s="46">
        <f t="shared" si="28"/>
        <v>180</v>
      </c>
      <c r="I160" s="46">
        <f t="shared" si="29"/>
        <v>430.5</v>
      </c>
      <c r="J160" s="46">
        <f t="shared" si="30"/>
        <v>1065</v>
      </c>
      <c r="K160" s="46">
        <f t="shared" si="31"/>
        <v>456</v>
      </c>
      <c r="L160" s="46">
        <f t="shared" si="32"/>
        <v>1063.5</v>
      </c>
      <c r="M160" s="46"/>
      <c r="N160" s="46"/>
      <c r="O160" s="46">
        <f t="shared" si="33"/>
        <v>14088.5</v>
      </c>
    </row>
    <row r="161" spans="1:15" s="4" customFormat="1" ht="30.95" customHeight="1" x14ac:dyDescent="0.25">
      <c r="A161" s="40">
        <v>153</v>
      </c>
      <c r="B161" s="43" t="s">
        <v>433</v>
      </c>
      <c r="C161" s="47" t="s">
        <v>434</v>
      </c>
      <c r="D161" s="48" t="s">
        <v>435</v>
      </c>
      <c r="E161" s="130">
        <v>13000</v>
      </c>
      <c r="F161" s="45"/>
      <c r="G161" s="46">
        <v>25</v>
      </c>
      <c r="H161" s="46">
        <f t="shared" si="28"/>
        <v>156</v>
      </c>
      <c r="I161" s="46">
        <f t="shared" si="29"/>
        <v>373.1</v>
      </c>
      <c r="J161" s="46">
        <f t="shared" si="30"/>
        <v>922.99999999999989</v>
      </c>
      <c r="K161" s="46">
        <f t="shared" si="31"/>
        <v>395.2</v>
      </c>
      <c r="L161" s="46">
        <f t="shared" si="32"/>
        <v>921.7</v>
      </c>
      <c r="M161" s="46"/>
      <c r="N161" s="46"/>
      <c r="O161" s="46">
        <f t="shared" si="33"/>
        <v>12206.699999999999</v>
      </c>
    </row>
    <row r="162" spans="1:15" s="4" customFormat="1" ht="30.95" customHeight="1" x14ac:dyDescent="0.25">
      <c r="A162" s="40">
        <v>154</v>
      </c>
      <c r="B162" s="43" t="s">
        <v>436</v>
      </c>
      <c r="C162" s="47" t="s">
        <v>437</v>
      </c>
      <c r="D162" s="48" t="s">
        <v>438</v>
      </c>
      <c r="E162" s="130">
        <v>13000</v>
      </c>
      <c r="F162" s="45"/>
      <c r="G162" s="46">
        <v>25</v>
      </c>
      <c r="H162" s="46">
        <f t="shared" si="28"/>
        <v>156</v>
      </c>
      <c r="I162" s="46">
        <f t="shared" si="29"/>
        <v>373.1</v>
      </c>
      <c r="J162" s="46">
        <f t="shared" si="30"/>
        <v>922.99999999999989</v>
      </c>
      <c r="K162" s="46">
        <f t="shared" si="31"/>
        <v>395.2</v>
      </c>
      <c r="L162" s="46">
        <f t="shared" si="32"/>
        <v>921.7</v>
      </c>
      <c r="M162" s="46"/>
      <c r="N162" s="46"/>
      <c r="O162" s="46">
        <f t="shared" si="33"/>
        <v>12206.699999999999</v>
      </c>
    </row>
    <row r="163" spans="1:15" s="4" customFormat="1" ht="30.95" customHeight="1" x14ac:dyDescent="0.25">
      <c r="A163" s="94">
        <v>155</v>
      </c>
      <c r="B163" s="43" t="s">
        <v>439</v>
      </c>
      <c r="C163" s="47" t="s">
        <v>440</v>
      </c>
      <c r="D163" s="48" t="s">
        <v>441</v>
      </c>
      <c r="E163" s="130">
        <v>23000</v>
      </c>
      <c r="F163" s="45"/>
      <c r="G163" s="46">
        <v>25</v>
      </c>
      <c r="H163" s="46">
        <f t="shared" si="28"/>
        <v>276</v>
      </c>
      <c r="I163" s="46">
        <f t="shared" si="29"/>
        <v>660.1</v>
      </c>
      <c r="J163" s="46">
        <f t="shared" si="30"/>
        <v>1632.9999999999998</v>
      </c>
      <c r="K163" s="46">
        <f t="shared" si="31"/>
        <v>699.2</v>
      </c>
      <c r="L163" s="46">
        <f t="shared" si="32"/>
        <v>1630.7</v>
      </c>
      <c r="M163" s="46"/>
      <c r="N163" s="46"/>
      <c r="O163" s="46">
        <f t="shared" si="33"/>
        <v>21615.7</v>
      </c>
    </row>
    <row r="164" spans="1:15" s="4" customFormat="1" ht="30.95" customHeight="1" x14ac:dyDescent="0.25">
      <c r="A164" s="40">
        <v>156</v>
      </c>
      <c r="B164" s="43" t="s">
        <v>442</v>
      </c>
      <c r="C164" s="47" t="s">
        <v>443</v>
      </c>
      <c r="D164" s="48" t="s">
        <v>444</v>
      </c>
      <c r="E164" s="130">
        <v>14000</v>
      </c>
      <c r="F164" s="45"/>
      <c r="G164" s="46">
        <v>25</v>
      </c>
      <c r="H164" s="46">
        <f t="shared" si="28"/>
        <v>168</v>
      </c>
      <c r="I164" s="46">
        <f t="shared" si="29"/>
        <v>401.8</v>
      </c>
      <c r="J164" s="46">
        <f t="shared" si="30"/>
        <v>993.99999999999989</v>
      </c>
      <c r="K164" s="46">
        <f t="shared" si="31"/>
        <v>425.6</v>
      </c>
      <c r="L164" s="46">
        <f t="shared" si="32"/>
        <v>992.6</v>
      </c>
      <c r="M164" s="46"/>
      <c r="N164" s="46"/>
      <c r="O164" s="46">
        <f t="shared" si="33"/>
        <v>13147.6</v>
      </c>
    </row>
    <row r="165" spans="1:15" s="4" customFormat="1" ht="30.95" customHeight="1" x14ac:dyDescent="0.25">
      <c r="A165" s="40">
        <v>157</v>
      </c>
      <c r="B165" s="43" t="s">
        <v>445</v>
      </c>
      <c r="C165" s="47" t="s">
        <v>446</v>
      </c>
      <c r="D165" s="48" t="s">
        <v>447</v>
      </c>
      <c r="E165" s="130">
        <v>13000</v>
      </c>
      <c r="F165" s="45"/>
      <c r="G165" s="46">
        <v>25</v>
      </c>
      <c r="H165" s="46">
        <f t="shared" si="28"/>
        <v>156</v>
      </c>
      <c r="I165" s="46">
        <f t="shared" si="29"/>
        <v>373.1</v>
      </c>
      <c r="J165" s="46">
        <f t="shared" si="30"/>
        <v>922.99999999999989</v>
      </c>
      <c r="K165" s="46">
        <f t="shared" si="31"/>
        <v>395.2</v>
      </c>
      <c r="L165" s="46">
        <f t="shared" si="32"/>
        <v>921.7</v>
      </c>
      <c r="M165" s="46"/>
      <c r="N165" s="46"/>
      <c r="O165" s="46">
        <f t="shared" si="33"/>
        <v>12206.699999999999</v>
      </c>
    </row>
    <row r="166" spans="1:15" s="4" customFormat="1" ht="30.95" customHeight="1" x14ac:dyDescent="0.25">
      <c r="A166" s="94">
        <v>158</v>
      </c>
      <c r="B166" s="43" t="s">
        <v>572</v>
      </c>
      <c r="C166" s="47" t="s">
        <v>448</v>
      </c>
      <c r="D166" s="48" t="s">
        <v>449</v>
      </c>
      <c r="E166" s="130">
        <v>18000</v>
      </c>
      <c r="F166" s="45"/>
      <c r="G166" s="46">
        <v>25</v>
      </c>
      <c r="H166" s="46">
        <f t="shared" ref="H166:H185" si="34">E166*0.012</f>
        <v>216</v>
      </c>
      <c r="I166" s="46">
        <f t="shared" ref="I166:I185" si="35">E166*0.0287</f>
        <v>516.6</v>
      </c>
      <c r="J166" s="46">
        <f t="shared" ref="J166:J185" si="36">E166*0.071</f>
        <v>1277.9999999999998</v>
      </c>
      <c r="K166" s="46">
        <f t="shared" ref="K166:K185" si="37">E166*0.0304</f>
        <v>547.20000000000005</v>
      </c>
      <c r="L166" s="46">
        <f t="shared" ref="L166:L185" si="38">E166*0.0709</f>
        <v>1276.2</v>
      </c>
      <c r="M166" s="46"/>
      <c r="N166" s="46"/>
      <c r="O166" s="46">
        <f t="shared" si="33"/>
        <v>16911.2</v>
      </c>
    </row>
    <row r="167" spans="1:15" s="4" customFormat="1" ht="30.95" customHeight="1" x14ac:dyDescent="0.25">
      <c r="A167" s="40">
        <v>159</v>
      </c>
      <c r="B167" s="43" t="s">
        <v>451</v>
      </c>
      <c r="C167" s="47" t="s">
        <v>452</v>
      </c>
      <c r="D167" s="48" t="s">
        <v>450</v>
      </c>
      <c r="E167" s="130">
        <v>13000</v>
      </c>
      <c r="F167" s="45"/>
      <c r="G167" s="46">
        <v>25</v>
      </c>
      <c r="H167" s="46">
        <f t="shared" si="34"/>
        <v>156</v>
      </c>
      <c r="I167" s="46">
        <f t="shared" si="35"/>
        <v>373.1</v>
      </c>
      <c r="J167" s="46">
        <f t="shared" si="36"/>
        <v>922.99999999999989</v>
      </c>
      <c r="K167" s="46">
        <f t="shared" si="37"/>
        <v>395.2</v>
      </c>
      <c r="L167" s="46">
        <f t="shared" si="38"/>
        <v>921.7</v>
      </c>
      <c r="M167" s="46"/>
      <c r="N167" s="46"/>
      <c r="O167" s="46">
        <f t="shared" si="33"/>
        <v>12206.699999999999</v>
      </c>
    </row>
    <row r="168" spans="1:15" s="4" customFormat="1" ht="30.95" customHeight="1" x14ac:dyDescent="0.25">
      <c r="A168" s="40">
        <v>160</v>
      </c>
      <c r="B168" s="43" t="s">
        <v>453</v>
      </c>
      <c r="C168" s="47" t="s">
        <v>454</v>
      </c>
      <c r="D168" s="48" t="s">
        <v>455</v>
      </c>
      <c r="E168" s="130">
        <v>12000</v>
      </c>
      <c r="F168" s="45"/>
      <c r="G168" s="46">
        <v>25</v>
      </c>
      <c r="H168" s="46">
        <f t="shared" si="34"/>
        <v>144</v>
      </c>
      <c r="I168" s="46">
        <f t="shared" si="35"/>
        <v>344.4</v>
      </c>
      <c r="J168" s="46">
        <f t="shared" si="36"/>
        <v>851.99999999999989</v>
      </c>
      <c r="K168" s="46">
        <f t="shared" si="37"/>
        <v>364.8</v>
      </c>
      <c r="L168" s="46">
        <f t="shared" si="38"/>
        <v>850.80000000000007</v>
      </c>
      <c r="M168" s="46"/>
      <c r="N168" s="46"/>
      <c r="O168" s="46">
        <f t="shared" si="33"/>
        <v>11265.800000000001</v>
      </c>
    </row>
    <row r="169" spans="1:15" s="4" customFormat="1" ht="30.95" customHeight="1" x14ac:dyDescent="0.25">
      <c r="A169" s="94">
        <v>161</v>
      </c>
      <c r="B169" s="43" t="s">
        <v>456</v>
      </c>
      <c r="C169" s="47" t="s">
        <v>457</v>
      </c>
      <c r="D169" s="48" t="s">
        <v>455</v>
      </c>
      <c r="E169" s="130">
        <v>12000</v>
      </c>
      <c r="F169" s="45"/>
      <c r="G169" s="46">
        <v>25</v>
      </c>
      <c r="H169" s="46">
        <f t="shared" si="34"/>
        <v>144</v>
      </c>
      <c r="I169" s="46">
        <f t="shared" si="35"/>
        <v>344.4</v>
      </c>
      <c r="J169" s="46">
        <f t="shared" si="36"/>
        <v>851.99999999999989</v>
      </c>
      <c r="K169" s="46">
        <f t="shared" si="37"/>
        <v>364.8</v>
      </c>
      <c r="L169" s="46">
        <f t="shared" si="38"/>
        <v>850.80000000000007</v>
      </c>
      <c r="M169" s="46"/>
      <c r="N169" s="46"/>
      <c r="O169" s="46">
        <f t="shared" si="33"/>
        <v>11265.800000000001</v>
      </c>
    </row>
    <row r="170" spans="1:15" s="4" customFormat="1" ht="30.95" customHeight="1" x14ac:dyDescent="0.25">
      <c r="A170" s="40">
        <v>162</v>
      </c>
      <c r="B170" s="43" t="s">
        <v>459</v>
      </c>
      <c r="C170" s="47" t="s">
        <v>460</v>
      </c>
      <c r="D170" s="48" t="s">
        <v>458</v>
      </c>
      <c r="E170" s="130">
        <v>13000</v>
      </c>
      <c r="F170" s="45"/>
      <c r="G170" s="46">
        <v>25</v>
      </c>
      <c r="H170" s="46">
        <f t="shared" si="34"/>
        <v>156</v>
      </c>
      <c r="I170" s="46">
        <f t="shared" si="35"/>
        <v>373.1</v>
      </c>
      <c r="J170" s="46">
        <f t="shared" si="36"/>
        <v>922.99999999999989</v>
      </c>
      <c r="K170" s="46">
        <f t="shared" si="37"/>
        <v>395.2</v>
      </c>
      <c r="L170" s="46">
        <f t="shared" si="38"/>
        <v>921.7</v>
      </c>
      <c r="M170" s="46"/>
      <c r="N170" s="46"/>
      <c r="O170" s="46">
        <f t="shared" si="33"/>
        <v>12206.699999999999</v>
      </c>
    </row>
    <row r="171" spans="1:15" s="4" customFormat="1" ht="30.95" customHeight="1" x14ac:dyDescent="0.25">
      <c r="A171" s="40">
        <v>163</v>
      </c>
      <c r="B171" s="43" t="s">
        <v>461</v>
      </c>
      <c r="C171" s="47" t="s">
        <v>462</v>
      </c>
      <c r="D171" s="48" t="s">
        <v>463</v>
      </c>
      <c r="E171" s="130">
        <v>11000</v>
      </c>
      <c r="F171" s="45"/>
      <c r="G171" s="46">
        <v>25</v>
      </c>
      <c r="H171" s="46">
        <f t="shared" si="34"/>
        <v>132</v>
      </c>
      <c r="I171" s="46">
        <f t="shared" si="35"/>
        <v>315.7</v>
      </c>
      <c r="J171" s="46">
        <f t="shared" si="36"/>
        <v>780.99999999999989</v>
      </c>
      <c r="K171" s="46">
        <f t="shared" si="37"/>
        <v>334.4</v>
      </c>
      <c r="L171" s="46">
        <f t="shared" si="38"/>
        <v>779.90000000000009</v>
      </c>
      <c r="M171" s="46"/>
      <c r="N171" s="46"/>
      <c r="O171" s="46">
        <f t="shared" si="33"/>
        <v>10324.9</v>
      </c>
    </row>
    <row r="172" spans="1:15" s="4" customFormat="1" ht="30.95" customHeight="1" x14ac:dyDescent="0.25">
      <c r="A172" s="94">
        <v>164</v>
      </c>
      <c r="B172" s="43" t="s">
        <v>464</v>
      </c>
      <c r="C172" s="47" t="s">
        <v>465</v>
      </c>
      <c r="D172" s="48" t="s">
        <v>463</v>
      </c>
      <c r="E172" s="130">
        <v>11000</v>
      </c>
      <c r="F172" s="45"/>
      <c r="G172" s="46">
        <v>25</v>
      </c>
      <c r="H172" s="46">
        <f t="shared" si="34"/>
        <v>132</v>
      </c>
      <c r="I172" s="46">
        <f t="shared" si="35"/>
        <v>315.7</v>
      </c>
      <c r="J172" s="46">
        <f t="shared" si="36"/>
        <v>780.99999999999989</v>
      </c>
      <c r="K172" s="46">
        <f t="shared" si="37"/>
        <v>334.4</v>
      </c>
      <c r="L172" s="46">
        <f t="shared" si="38"/>
        <v>779.90000000000009</v>
      </c>
      <c r="M172" s="46"/>
      <c r="N172" s="46"/>
      <c r="O172" s="46">
        <f t="shared" si="33"/>
        <v>10324.9</v>
      </c>
    </row>
    <row r="173" spans="1:15" s="4" customFormat="1" ht="30.95" customHeight="1" x14ac:dyDescent="0.25">
      <c r="A173" s="40">
        <v>165</v>
      </c>
      <c r="B173" s="43" t="s">
        <v>466</v>
      </c>
      <c r="C173" s="47" t="s">
        <v>467</v>
      </c>
      <c r="D173" s="48" t="s">
        <v>468</v>
      </c>
      <c r="E173" s="130">
        <v>10000</v>
      </c>
      <c r="F173" s="45"/>
      <c r="G173" s="46">
        <v>25</v>
      </c>
      <c r="H173" s="46">
        <f t="shared" si="34"/>
        <v>120</v>
      </c>
      <c r="I173" s="46">
        <f t="shared" si="35"/>
        <v>287</v>
      </c>
      <c r="J173" s="46">
        <f t="shared" si="36"/>
        <v>709.99999999999989</v>
      </c>
      <c r="K173" s="46">
        <f t="shared" si="37"/>
        <v>304</v>
      </c>
      <c r="L173" s="46">
        <f t="shared" si="38"/>
        <v>709</v>
      </c>
      <c r="M173" s="46"/>
      <c r="N173" s="46"/>
      <c r="O173" s="46">
        <f t="shared" si="33"/>
        <v>9384</v>
      </c>
    </row>
    <row r="174" spans="1:15" s="4" customFormat="1" ht="30.95" customHeight="1" x14ac:dyDescent="0.25">
      <c r="A174" s="40">
        <v>166</v>
      </c>
      <c r="B174" s="43" t="s">
        <v>469</v>
      </c>
      <c r="C174" s="47" t="s">
        <v>470</v>
      </c>
      <c r="D174" s="48" t="s">
        <v>468</v>
      </c>
      <c r="E174" s="130">
        <v>10000</v>
      </c>
      <c r="F174" s="45"/>
      <c r="G174" s="46">
        <v>25</v>
      </c>
      <c r="H174" s="46">
        <f t="shared" si="34"/>
        <v>120</v>
      </c>
      <c r="I174" s="46">
        <f t="shared" si="35"/>
        <v>287</v>
      </c>
      <c r="J174" s="46">
        <f t="shared" si="36"/>
        <v>709.99999999999989</v>
      </c>
      <c r="K174" s="46">
        <f t="shared" si="37"/>
        <v>304</v>
      </c>
      <c r="L174" s="46">
        <f t="shared" si="38"/>
        <v>709</v>
      </c>
      <c r="M174" s="46"/>
      <c r="N174" s="46"/>
      <c r="O174" s="46">
        <f t="shared" si="33"/>
        <v>9384</v>
      </c>
    </row>
    <row r="175" spans="1:15" s="4" customFormat="1" ht="30.95" customHeight="1" x14ac:dyDescent="0.25">
      <c r="A175" s="94">
        <v>167</v>
      </c>
      <c r="B175" s="43" t="s">
        <v>471</v>
      </c>
      <c r="C175" s="47" t="s">
        <v>472</v>
      </c>
      <c r="D175" s="48" t="s">
        <v>468</v>
      </c>
      <c r="E175" s="130">
        <v>10000</v>
      </c>
      <c r="F175" s="45"/>
      <c r="G175" s="46">
        <v>25</v>
      </c>
      <c r="H175" s="46">
        <f t="shared" si="34"/>
        <v>120</v>
      </c>
      <c r="I175" s="46">
        <f t="shared" si="35"/>
        <v>287</v>
      </c>
      <c r="J175" s="46">
        <f t="shared" si="36"/>
        <v>709.99999999999989</v>
      </c>
      <c r="K175" s="46">
        <f t="shared" si="37"/>
        <v>304</v>
      </c>
      <c r="L175" s="46">
        <f t="shared" si="38"/>
        <v>709</v>
      </c>
      <c r="M175" s="46"/>
      <c r="N175" s="46"/>
      <c r="O175" s="46">
        <f t="shared" si="33"/>
        <v>9384</v>
      </c>
    </row>
    <row r="176" spans="1:15" s="4" customFormat="1" ht="30.95" customHeight="1" x14ac:dyDescent="0.25">
      <c r="A176" s="40">
        <v>168</v>
      </c>
      <c r="B176" s="43" t="s">
        <v>473</v>
      </c>
      <c r="C176" s="47" t="s">
        <v>474</v>
      </c>
      <c r="D176" s="48" t="s">
        <v>468</v>
      </c>
      <c r="E176" s="130">
        <v>10000</v>
      </c>
      <c r="F176" s="45"/>
      <c r="G176" s="46">
        <v>25</v>
      </c>
      <c r="H176" s="46">
        <f t="shared" si="34"/>
        <v>120</v>
      </c>
      <c r="I176" s="46">
        <f t="shared" si="35"/>
        <v>287</v>
      </c>
      <c r="J176" s="46">
        <f t="shared" si="36"/>
        <v>709.99999999999989</v>
      </c>
      <c r="K176" s="46">
        <f t="shared" si="37"/>
        <v>304</v>
      </c>
      <c r="L176" s="46">
        <f t="shared" si="38"/>
        <v>709</v>
      </c>
      <c r="M176" s="46"/>
      <c r="N176" s="46"/>
      <c r="O176" s="46">
        <f t="shared" si="33"/>
        <v>9384</v>
      </c>
    </row>
    <row r="177" spans="1:15" s="4" customFormat="1" ht="30.95" customHeight="1" x14ac:dyDescent="0.25">
      <c r="A177" s="40">
        <v>169</v>
      </c>
      <c r="B177" s="43" t="s">
        <v>475</v>
      </c>
      <c r="C177" s="47" t="s">
        <v>476</v>
      </c>
      <c r="D177" s="48" t="s">
        <v>477</v>
      </c>
      <c r="E177" s="130">
        <v>13000</v>
      </c>
      <c r="F177" s="45"/>
      <c r="G177" s="46">
        <v>25</v>
      </c>
      <c r="H177" s="46">
        <f t="shared" si="34"/>
        <v>156</v>
      </c>
      <c r="I177" s="46">
        <f t="shared" si="35"/>
        <v>373.1</v>
      </c>
      <c r="J177" s="46">
        <f t="shared" si="36"/>
        <v>922.99999999999989</v>
      </c>
      <c r="K177" s="46">
        <f t="shared" si="37"/>
        <v>395.2</v>
      </c>
      <c r="L177" s="46">
        <f t="shared" si="38"/>
        <v>921.7</v>
      </c>
      <c r="M177" s="46"/>
      <c r="N177" s="46"/>
      <c r="O177" s="46">
        <f t="shared" si="33"/>
        <v>12206.699999999999</v>
      </c>
    </row>
    <row r="178" spans="1:15" s="4" customFormat="1" ht="30.95" customHeight="1" x14ac:dyDescent="0.25">
      <c r="A178" s="94">
        <v>170</v>
      </c>
      <c r="B178" s="43" t="s">
        <v>478</v>
      </c>
      <c r="C178" s="47" t="s">
        <v>479</v>
      </c>
      <c r="D178" s="48" t="s">
        <v>480</v>
      </c>
      <c r="E178" s="130">
        <v>13000</v>
      </c>
      <c r="F178" s="45"/>
      <c r="G178" s="46">
        <v>25</v>
      </c>
      <c r="H178" s="46">
        <f t="shared" si="34"/>
        <v>156</v>
      </c>
      <c r="I178" s="46">
        <f t="shared" si="35"/>
        <v>373.1</v>
      </c>
      <c r="J178" s="46">
        <f t="shared" si="36"/>
        <v>922.99999999999989</v>
      </c>
      <c r="K178" s="46">
        <f t="shared" si="37"/>
        <v>395.2</v>
      </c>
      <c r="L178" s="46">
        <f t="shared" si="38"/>
        <v>921.7</v>
      </c>
      <c r="M178" s="46"/>
      <c r="N178" s="46"/>
      <c r="O178" s="46">
        <f t="shared" si="33"/>
        <v>12206.699999999999</v>
      </c>
    </row>
    <row r="179" spans="1:15" s="4" customFormat="1" ht="30.95" customHeight="1" x14ac:dyDescent="0.25">
      <c r="A179" s="40">
        <v>171</v>
      </c>
      <c r="B179" s="43" t="s">
        <v>481</v>
      </c>
      <c r="C179" s="47" t="s">
        <v>482</v>
      </c>
      <c r="D179" s="48" t="s">
        <v>483</v>
      </c>
      <c r="E179" s="130">
        <v>13000</v>
      </c>
      <c r="F179" s="45"/>
      <c r="G179" s="46">
        <v>25</v>
      </c>
      <c r="H179" s="46">
        <f t="shared" si="34"/>
        <v>156</v>
      </c>
      <c r="I179" s="46">
        <f t="shared" si="35"/>
        <v>373.1</v>
      </c>
      <c r="J179" s="46">
        <f t="shared" si="36"/>
        <v>922.99999999999989</v>
      </c>
      <c r="K179" s="46">
        <f t="shared" si="37"/>
        <v>395.2</v>
      </c>
      <c r="L179" s="46">
        <f t="shared" si="38"/>
        <v>921.7</v>
      </c>
      <c r="M179" s="46"/>
      <c r="N179" s="46"/>
      <c r="O179" s="46">
        <f t="shared" si="33"/>
        <v>12206.699999999999</v>
      </c>
    </row>
    <row r="180" spans="1:15" s="4" customFormat="1" ht="30.95" customHeight="1" x14ac:dyDescent="0.25">
      <c r="A180" s="40">
        <v>172</v>
      </c>
      <c r="B180" s="43" t="s">
        <v>484</v>
      </c>
      <c r="C180" s="47" t="s">
        <v>485</v>
      </c>
      <c r="D180" s="48" t="s">
        <v>486</v>
      </c>
      <c r="E180" s="130">
        <v>13000</v>
      </c>
      <c r="F180" s="45"/>
      <c r="G180" s="46">
        <v>25</v>
      </c>
      <c r="H180" s="46">
        <f t="shared" si="34"/>
        <v>156</v>
      </c>
      <c r="I180" s="46">
        <f t="shared" si="35"/>
        <v>373.1</v>
      </c>
      <c r="J180" s="46">
        <f t="shared" si="36"/>
        <v>922.99999999999989</v>
      </c>
      <c r="K180" s="46">
        <f t="shared" si="37"/>
        <v>395.2</v>
      </c>
      <c r="L180" s="46">
        <f t="shared" si="38"/>
        <v>921.7</v>
      </c>
      <c r="M180" s="46"/>
      <c r="N180" s="46"/>
      <c r="O180" s="46">
        <f t="shared" si="33"/>
        <v>12206.699999999999</v>
      </c>
    </row>
    <row r="181" spans="1:15" s="4" customFormat="1" ht="30.95" customHeight="1" x14ac:dyDescent="0.25">
      <c r="A181" s="94">
        <v>173</v>
      </c>
      <c r="B181" s="43" t="s">
        <v>487</v>
      </c>
      <c r="C181" s="47" t="s">
        <v>488</v>
      </c>
      <c r="D181" s="48" t="s">
        <v>489</v>
      </c>
      <c r="E181" s="130">
        <v>10000</v>
      </c>
      <c r="F181" s="45"/>
      <c r="G181" s="46">
        <v>25</v>
      </c>
      <c r="H181" s="46">
        <f t="shared" si="34"/>
        <v>120</v>
      </c>
      <c r="I181" s="46">
        <f t="shared" si="35"/>
        <v>287</v>
      </c>
      <c r="J181" s="46">
        <f t="shared" si="36"/>
        <v>709.99999999999989</v>
      </c>
      <c r="K181" s="46">
        <f t="shared" si="37"/>
        <v>304</v>
      </c>
      <c r="L181" s="46">
        <f t="shared" si="38"/>
        <v>709</v>
      </c>
      <c r="M181" s="46"/>
      <c r="N181" s="46"/>
      <c r="O181" s="46">
        <f t="shared" si="33"/>
        <v>9384</v>
      </c>
    </row>
    <row r="182" spans="1:15" s="4" customFormat="1" ht="30.95" customHeight="1" x14ac:dyDescent="0.25">
      <c r="A182" s="40">
        <v>174</v>
      </c>
      <c r="B182" s="43" t="s">
        <v>490</v>
      </c>
      <c r="C182" s="47" t="s">
        <v>491</v>
      </c>
      <c r="D182" s="48" t="s">
        <v>489</v>
      </c>
      <c r="E182" s="130">
        <v>10000</v>
      </c>
      <c r="F182" s="45"/>
      <c r="G182" s="46">
        <v>25</v>
      </c>
      <c r="H182" s="46">
        <f t="shared" si="34"/>
        <v>120</v>
      </c>
      <c r="I182" s="46">
        <f t="shared" si="35"/>
        <v>287</v>
      </c>
      <c r="J182" s="46">
        <f t="shared" si="36"/>
        <v>709.99999999999989</v>
      </c>
      <c r="K182" s="46">
        <f t="shared" si="37"/>
        <v>304</v>
      </c>
      <c r="L182" s="46">
        <f t="shared" si="38"/>
        <v>709</v>
      </c>
      <c r="M182" s="46"/>
      <c r="N182" s="46"/>
      <c r="O182" s="46">
        <f t="shared" si="33"/>
        <v>9384</v>
      </c>
    </row>
    <row r="183" spans="1:15" s="4" customFormat="1" ht="30.95" customHeight="1" x14ac:dyDescent="0.25">
      <c r="A183" s="40">
        <v>175</v>
      </c>
      <c r="B183" s="43" t="s">
        <v>492</v>
      </c>
      <c r="C183" s="47" t="s">
        <v>493</v>
      </c>
      <c r="D183" s="48" t="s">
        <v>489</v>
      </c>
      <c r="E183" s="130">
        <v>10000</v>
      </c>
      <c r="F183" s="45"/>
      <c r="G183" s="46">
        <v>25</v>
      </c>
      <c r="H183" s="46">
        <f t="shared" si="34"/>
        <v>120</v>
      </c>
      <c r="I183" s="46">
        <f t="shared" si="35"/>
        <v>287</v>
      </c>
      <c r="J183" s="46">
        <f t="shared" si="36"/>
        <v>709.99999999999989</v>
      </c>
      <c r="K183" s="46">
        <f t="shared" si="37"/>
        <v>304</v>
      </c>
      <c r="L183" s="46">
        <f t="shared" si="38"/>
        <v>709</v>
      </c>
      <c r="M183" s="46"/>
      <c r="N183" s="46"/>
      <c r="O183" s="46">
        <f t="shared" si="33"/>
        <v>9384</v>
      </c>
    </row>
    <row r="184" spans="1:15" s="4" customFormat="1" ht="30.95" customHeight="1" x14ac:dyDescent="0.25">
      <c r="A184" s="94">
        <v>176</v>
      </c>
      <c r="B184" s="43" t="s">
        <v>494</v>
      </c>
      <c r="C184" s="47" t="s">
        <v>495</v>
      </c>
      <c r="D184" s="48" t="s">
        <v>489</v>
      </c>
      <c r="E184" s="130">
        <v>10000</v>
      </c>
      <c r="F184" s="45"/>
      <c r="G184" s="46">
        <v>25</v>
      </c>
      <c r="H184" s="46">
        <f t="shared" si="34"/>
        <v>120</v>
      </c>
      <c r="I184" s="46">
        <f t="shared" si="35"/>
        <v>287</v>
      </c>
      <c r="J184" s="46">
        <f t="shared" si="36"/>
        <v>709.99999999999989</v>
      </c>
      <c r="K184" s="46">
        <f t="shared" si="37"/>
        <v>304</v>
      </c>
      <c r="L184" s="46">
        <f t="shared" si="38"/>
        <v>709</v>
      </c>
      <c r="M184" s="46"/>
      <c r="N184" s="46"/>
      <c r="O184" s="46">
        <f t="shared" si="33"/>
        <v>9384</v>
      </c>
    </row>
    <row r="185" spans="1:15" s="4" customFormat="1" ht="30.95" customHeight="1" x14ac:dyDescent="0.25">
      <c r="A185" s="40">
        <v>177</v>
      </c>
      <c r="B185" s="43" t="s">
        <v>496</v>
      </c>
      <c r="C185" s="47" t="s">
        <v>503</v>
      </c>
      <c r="D185" s="48" t="s">
        <v>489</v>
      </c>
      <c r="E185" s="130">
        <v>10000</v>
      </c>
      <c r="F185" s="45"/>
      <c r="G185" s="46">
        <v>25</v>
      </c>
      <c r="H185" s="46">
        <f t="shared" si="34"/>
        <v>120</v>
      </c>
      <c r="I185" s="46">
        <f t="shared" si="35"/>
        <v>287</v>
      </c>
      <c r="J185" s="46">
        <f t="shared" si="36"/>
        <v>709.99999999999989</v>
      </c>
      <c r="K185" s="46">
        <f t="shared" si="37"/>
        <v>304</v>
      </c>
      <c r="L185" s="46">
        <f t="shared" si="38"/>
        <v>709</v>
      </c>
      <c r="M185" s="46"/>
      <c r="N185" s="46"/>
      <c r="O185" s="46">
        <f t="shared" si="33"/>
        <v>9384</v>
      </c>
    </row>
    <row r="186" spans="1:15" s="4" customFormat="1" ht="30.95" customHeight="1" x14ac:dyDescent="0.25">
      <c r="A186" s="40">
        <v>178</v>
      </c>
      <c r="B186" s="43" t="s">
        <v>504</v>
      </c>
      <c r="C186" s="47" t="s">
        <v>505</v>
      </c>
      <c r="D186" s="48" t="s">
        <v>506</v>
      </c>
      <c r="E186" s="130">
        <v>10000</v>
      </c>
      <c r="F186" s="45"/>
      <c r="G186" s="46">
        <v>25</v>
      </c>
      <c r="H186" s="46">
        <f t="shared" ref="H186:H188" si="39">E186*0.012</f>
        <v>120</v>
      </c>
      <c r="I186" s="46">
        <f t="shared" ref="I186:I188" si="40">E186*0.0287</f>
        <v>287</v>
      </c>
      <c r="J186" s="46">
        <f t="shared" ref="J186:J188" si="41">E186*0.071</f>
        <v>709.99999999999989</v>
      </c>
      <c r="K186" s="46">
        <f t="shared" ref="K186:K188" si="42">E186*0.0304</f>
        <v>304</v>
      </c>
      <c r="L186" s="46">
        <f t="shared" ref="L186:L188" si="43">E186*0.0709</f>
        <v>709</v>
      </c>
      <c r="M186" s="46"/>
      <c r="N186" s="46"/>
      <c r="O186" s="46">
        <f t="shared" si="33"/>
        <v>9384</v>
      </c>
    </row>
    <row r="187" spans="1:15" s="4" customFormat="1" ht="30.95" customHeight="1" x14ac:dyDescent="0.25">
      <c r="A187" s="94">
        <v>179</v>
      </c>
      <c r="B187" s="43" t="s">
        <v>507</v>
      </c>
      <c r="C187" s="47" t="s">
        <v>508</v>
      </c>
      <c r="D187" s="48" t="s">
        <v>413</v>
      </c>
      <c r="E187" s="130">
        <v>10000</v>
      </c>
      <c r="F187" s="45"/>
      <c r="G187" s="46">
        <v>25</v>
      </c>
      <c r="H187" s="46">
        <f t="shared" si="39"/>
        <v>120</v>
      </c>
      <c r="I187" s="46">
        <f t="shared" si="40"/>
        <v>287</v>
      </c>
      <c r="J187" s="46">
        <f t="shared" si="41"/>
        <v>709.99999999999989</v>
      </c>
      <c r="K187" s="46">
        <f t="shared" si="42"/>
        <v>304</v>
      </c>
      <c r="L187" s="46">
        <f t="shared" si="43"/>
        <v>709</v>
      </c>
      <c r="M187" s="46"/>
      <c r="N187" s="46"/>
      <c r="O187" s="46">
        <f t="shared" si="33"/>
        <v>9384</v>
      </c>
    </row>
    <row r="188" spans="1:15" s="4" customFormat="1" ht="30.95" customHeight="1" x14ac:dyDescent="0.25">
      <c r="A188" s="40">
        <v>180</v>
      </c>
      <c r="B188" s="43" t="s">
        <v>509</v>
      </c>
      <c r="C188" s="47" t="s">
        <v>510</v>
      </c>
      <c r="D188" s="48" t="s">
        <v>511</v>
      </c>
      <c r="E188" s="130">
        <v>14000</v>
      </c>
      <c r="F188" s="45"/>
      <c r="G188" s="46">
        <v>25</v>
      </c>
      <c r="H188" s="46">
        <f t="shared" si="39"/>
        <v>168</v>
      </c>
      <c r="I188" s="46">
        <f t="shared" si="40"/>
        <v>401.8</v>
      </c>
      <c r="J188" s="46">
        <f t="shared" si="41"/>
        <v>993.99999999999989</v>
      </c>
      <c r="K188" s="46">
        <f t="shared" si="42"/>
        <v>425.6</v>
      </c>
      <c r="L188" s="46">
        <f t="shared" si="43"/>
        <v>992.6</v>
      </c>
      <c r="M188" s="46"/>
      <c r="N188" s="46"/>
      <c r="O188" s="46">
        <f t="shared" si="33"/>
        <v>13147.6</v>
      </c>
    </row>
    <row r="189" spans="1:15" s="4" customFormat="1" ht="30.95" customHeight="1" x14ac:dyDescent="0.25">
      <c r="A189" s="40">
        <v>181</v>
      </c>
      <c r="B189" s="43" t="s">
        <v>512</v>
      </c>
      <c r="C189" s="47" t="s">
        <v>513</v>
      </c>
      <c r="D189" s="48" t="s">
        <v>514</v>
      </c>
      <c r="E189" s="130">
        <v>12000</v>
      </c>
      <c r="F189" s="45"/>
      <c r="G189" s="46">
        <v>25</v>
      </c>
      <c r="H189" s="46">
        <f t="shared" ref="H189:H199" si="44">E189*0.012</f>
        <v>144</v>
      </c>
      <c r="I189" s="46">
        <f t="shared" ref="I189:I199" si="45">E189*0.0287</f>
        <v>344.4</v>
      </c>
      <c r="J189" s="46">
        <f t="shared" ref="J189:J199" si="46">E189*0.071</f>
        <v>851.99999999999989</v>
      </c>
      <c r="K189" s="46">
        <f t="shared" ref="K189:K199" si="47">E189*0.0304</f>
        <v>364.8</v>
      </c>
      <c r="L189" s="46">
        <f t="shared" ref="L189:L199" si="48">E189*0.0709</f>
        <v>850.80000000000007</v>
      </c>
      <c r="M189" s="46"/>
      <c r="N189" s="46"/>
      <c r="O189" s="46">
        <f>E189-G189-I189-K189-N189</f>
        <v>11265.800000000001</v>
      </c>
    </row>
    <row r="190" spans="1:15" s="4" customFormat="1" ht="30.95" customHeight="1" x14ac:dyDescent="0.25">
      <c r="A190" s="94">
        <v>182</v>
      </c>
      <c r="B190" s="43" t="s">
        <v>515</v>
      </c>
      <c r="C190" s="47" t="s">
        <v>516</v>
      </c>
      <c r="D190" s="48" t="s">
        <v>517</v>
      </c>
      <c r="E190" s="130">
        <v>10000</v>
      </c>
      <c r="F190" s="45"/>
      <c r="G190" s="46">
        <v>25</v>
      </c>
      <c r="H190" s="46">
        <f t="shared" si="44"/>
        <v>120</v>
      </c>
      <c r="I190" s="46">
        <f t="shared" si="45"/>
        <v>287</v>
      </c>
      <c r="J190" s="46">
        <f t="shared" si="46"/>
        <v>709.99999999999989</v>
      </c>
      <c r="K190" s="46">
        <f t="shared" si="47"/>
        <v>304</v>
      </c>
      <c r="L190" s="46">
        <f t="shared" si="48"/>
        <v>709</v>
      </c>
      <c r="M190" s="46"/>
      <c r="N190" s="46"/>
      <c r="O190" s="46">
        <f>E190-G190-I190-K190-N190</f>
        <v>9384</v>
      </c>
    </row>
    <row r="191" spans="1:15" s="4" customFormat="1" ht="30.95" customHeight="1" x14ac:dyDescent="0.25">
      <c r="A191" s="40">
        <v>183</v>
      </c>
      <c r="B191" s="43" t="s">
        <v>526</v>
      </c>
      <c r="C191" s="47" t="s">
        <v>527</v>
      </c>
      <c r="D191" s="48" t="s">
        <v>519</v>
      </c>
      <c r="E191" s="130">
        <v>13000</v>
      </c>
      <c r="F191" s="45"/>
      <c r="G191" s="46">
        <v>25</v>
      </c>
      <c r="H191" s="46">
        <f t="shared" si="44"/>
        <v>156</v>
      </c>
      <c r="I191" s="46">
        <f t="shared" si="45"/>
        <v>373.1</v>
      </c>
      <c r="J191" s="46">
        <f t="shared" si="46"/>
        <v>922.99999999999989</v>
      </c>
      <c r="K191" s="46">
        <f t="shared" si="47"/>
        <v>395.2</v>
      </c>
      <c r="L191" s="46">
        <f t="shared" si="48"/>
        <v>921.7</v>
      </c>
      <c r="M191" s="46"/>
      <c r="N191" s="46"/>
      <c r="O191" s="46">
        <f>E191-G191-I191-K191-N191</f>
        <v>12206.699999999999</v>
      </c>
    </row>
    <row r="192" spans="1:15" s="4" customFormat="1" ht="30.95" customHeight="1" x14ac:dyDescent="0.25">
      <c r="A192" s="40">
        <v>184</v>
      </c>
      <c r="B192" s="95" t="s">
        <v>520</v>
      </c>
      <c r="C192" s="47" t="s">
        <v>521</v>
      </c>
      <c r="D192" s="48" t="s">
        <v>522</v>
      </c>
      <c r="E192" s="130">
        <v>11000</v>
      </c>
      <c r="F192" s="45"/>
      <c r="G192" s="46">
        <v>25</v>
      </c>
      <c r="H192" s="46">
        <f t="shared" si="44"/>
        <v>132</v>
      </c>
      <c r="I192" s="46">
        <f t="shared" si="45"/>
        <v>315.7</v>
      </c>
      <c r="J192" s="46">
        <f t="shared" si="46"/>
        <v>780.99999999999989</v>
      </c>
      <c r="K192" s="46">
        <f t="shared" si="47"/>
        <v>334.4</v>
      </c>
      <c r="L192" s="46">
        <f t="shared" si="48"/>
        <v>779.90000000000009</v>
      </c>
      <c r="M192" s="46"/>
      <c r="N192" s="96"/>
      <c r="O192" s="46">
        <f>E192-G192-I192-K192-M192</f>
        <v>10324.9</v>
      </c>
    </row>
    <row r="193" spans="1:57" s="6" customFormat="1" ht="39" customHeight="1" x14ac:dyDescent="0.2">
      <c r="A193" s="94">
        <v>185</v>
      </c>
      <c r="B193" s="116" t="s">
        <v>547</v>
      </c>
      <c r="C193" s="30" t="s">
        <v>552</v>
      </c>
      <c r="D193" s="173" t="s">
        <v>580</v>
      </c>
      <c r="E193" s="131">
        <v>40000</v>
      </c>
      <c r="F193" s="76">
        <v>442.65</v>
      </c>
      <c r="G193" s="28">
        <v>25</v>
      </c>
      <c r="H193" s="28">
        <f t="shared" si="44"/>
        <v>480</v>
      </c>
      <c r="I193" s="77">
        <f t="shared" si="45"/>
        <v>1148</v>
      </c>
      <c r="J193" s="77">
        <f t="shared" si="46"/>
        <v>2839.9999999999995</v>
      </c>
      <c r="K193" s="77">
        <f t="shared" si="47"/>
        <v>1216</v>
      </c>
      <c r="L193" s="77">
        <f t="shared" si="48"/>
        <v>2836</v>
      </c>
      <c r="M193" s="77"/>
      <c r="N193" s="28"/>
      <c r="O193" s="77">
        <f t="shared" ref="O193:O199" si="49">E193-F193-G193-I193-K193-M193-N193</f>
        <v>37168.35</v>
      </c>
    </row>
    <row r="194" spans="1:57" ht="23.25" customHeight="1" x14ac:dyDescent="0.2">
      <c r="A194" s="40">
        <v>186</v>
      </c>
      <c r="B194" s="117" t="s">
        <v>548</v>
      </c>
      <c r="C194" s="31" t="s">
        <v>558</v>
      </c>
      <c r="D194" s="174" t="s">
        <v>579</v>
      </c>
      <c r="E194" s="132">
        <v>50000</v>
      </c>
      <c r="F194" s="76">
        <v>1854</v>
      </c>
      <c r="G194" s="28">
        <v>25</v>
      </c>
      <c r="H194" s="28">
        <f t="shared" si="44"/>
        <v>600</v>
      </c>
      <c r="I194" s="77">
        <f t="shared" si="45"/>
        <v>1435</v>
      </c>
      <c r="J194" s="77">
        <f t="shared" si="46"/>
        <v>3549.9999999999995</v>
      </c>
      <c r="K194" s="77">
        <f t="shared" si="47"/>
        <v>1520</v>
      </c>
      <c r="L194" s="77">
        <f t="shared" si="48"/>
        <v>3545.0000000000005</v>
      </c>
      <c r="M194" s="28">
        <v>4011.2</v>
      </c>
      <c r="N194" s="1"/>
      <c r="O194" s="77">
        <f t="shared" si="49"/>
        <v>41154.800000000003</v>
      </c>
      <c r="P194" s="78"/>
      <c r="Q194" s="26"/>
    </row>
    <row r="195" spans="1:57" s="6" customFormat="1" ht="33" customHeight="1" x14ac:dyDescent="0.2">
      <c r="A195" s="40">
        <v>187</v>
      </c>
      <c r="B195" s="118" t="s">
        <v>559</v>
      </c>
      <c r="C195" s="30" t="s">
        <v>553</v>
      </c>
      <c r="D195" s="173" t="s">
        <v>577</v>
      </c>
      <c r="E195" s="131">
        <v>40000</v>
      </c>
      <c r="F195" s="76">
        <v>442.65</v>
      </c>
      <c r="G195" s="28">
        <v>25</v>
      </c>
      <c r="H195" s="28">
        <f t="shared" si="44"/>
        <v>480</v>
      </c>
      <c r="I195" s="77">
        <f t="shared" si="45"/>
        <v>1148</v>
      </c>
      <c r="J195" s="77">
        <f t="shared" si="46"/>
        <v>2839.9999999999995</v>
      </c>
      <c r="K195" s="77">
        <f t="shared" si="47"/>
        <v>1216</v>
      </c>
      <c r="L195" s="77">
        <f t="shared" si="48"/>
        <v>2836</v>
      </c>
      <c r="M195" s="77"/>
      <c r="N195" s="28"/>
      <c r="O195" s="77">
        <f t="shared" si="49"/>
        <v>37168.35</v>
      </c>
    </row>
    <row r="196" spans="1:57" s="6" customFormat="1" ht="48.75" customHeight="1" x14ac:dyDescent="0.2">
      <c r="A196" s="94">
        <v>188</v>
      </c>
      <c r="B196" s="118" t="s">
        <v>563</v>
      </c>
      <c r="C196" s="30" t="s">
        <v>554</v>
      </c>
      <c r="D196" s="173" t="s">
        <v>578</v>
      </c>
      <c r="E196" s="131">
        <v>57500</v>
      </c>
      <c r="F196" s="76">
        <v>3016.2</v>
      </c>
      <c r="G196" s="28">
        <v>25</v>
      </c>
      <c r="H196" s="28">
        <f t="shared" si="44"/>
        <v>690</v>
      </c>
      <c r="I196" s="77">
        <f t="shared" si="45"/>
        <v>1650.25</v>
      </c>
      <c r="J196" s="77">
        <f t="shared" si="46"/>
        <v>4082.4999999999995</v>
      </c>
      <c r="K196" s="77">
        <f t="shared" si="47"/>
        <v>1748</v>
      </c>
      <c r="L196" s="77">
        <f t="shared" si="48"/>
        <v>4076.7500000000005</v>
      </c>
      <c r="M196" s="77"/>
      <c r="N196" s="28"/>
      <c r="O196" s="77">
        <f t="shared" si="49"/>
        <v>51060.55</v>
      </c>
      <c r="P196" s="25"/>
    </row>
    <row r="197" spans="1:57" s="6" customFormat="1" ht="45" customHeight="1" x14ac:dyDescent="0.2">
      <c r="A197" s="40">
        <v>189</v>
      </c>
      <c r="B197" s="116" t="s">
        <v>550</v>
      </c>
      <c r="C197" s="97" t="s">
        <v>556</v>
      </c>
      <c r="D197" s="173" t="s">
        <v>573</v>
      </c>
      <c r="E197" s="131">
        <v>40000</v>
      </c>
      <c r="F197" s="76">
        <v>442.65</v>
      </c>
      <c r="G197" s="28">
        <v>25</v>
      </c>
      <c r="H197" s="28">
        <f t="shared" si="44"/>
        <v>480</v>
      </c>
      <c r="I197" s="77">
        <f t="shared" si="45"/>
        <v>1148</v>
      </c>
      <c r="J197" s="77">
        <f t="shared" si="46"/>
        <v>2839.9999999999995</v>
      </c>
      <c r="K197" s="77">
        <f t="shared" si="47"/>
        <v>1216</v>
      </c>
      <c r="L197" s="77">
        <f t="shared" si="48"/>
        <v>2836</v>
      </c>
      <c r="M197" s="77"/>
      <c r="N197" s="28"/>
      <c r="O197" s="77">
        <f t="shared" si="49"/>
        <v>37168.35</v>
      </c>
    </row>
    <row r="198" spans="1:57" s="6" customFormat="1" ht="23.25" customHeight="1" x14ac:dyDescent="0.2">
      <c r="A198" s="40">
        <v>190</v>
      </c>
      <c r="B198" s="118" t="s">
        <v>549</v>
      </c>
      <c r="C198" s="97" t="s">
        <v>555</v>
      </c>
      <c r="D198" s="173" t="s">
        <v>557</v>
      </c>
      <c r="E198" s="131">
        <v>20000</v>
      </c>
      <c r="F198" s="76"/>
      <c r="G198" s="28">
        <v>25</v>
      </c>
      <c r="H198" s="28">
        <f t="shared" si="44"/>
        <v>240</v>
      </c>
      <c r="I198" s="77">
        <f t="shared" si="45"/>
        <v>574</v>
      </c>
      <c r="J198" s="77">
        <f t="shared" si="46"/>
        <v>1419.9999999999998</v>
      </c>
      <c r="K198" s="77">
        <f t="shared" si="47"/>
        <v>608</v>
      </c>
      <c r="L198" s="77">
        <f t="shared" si="48"/>
        <v>1418</v>
      </c>
      <c r="M198" s="77"/>
      <c r="N198" s="28"/>
      <c r="O198" s="77">
        <f t="shared" si="49"/>
        <v>18793</v>
      </c>
    </row>
    <row r="199" spans="1:57" s="6" customFormat="1" ht="23.25" customHeight="1" thickBot="1" x14ac:dyDescent="0.25">
      <c r="A199" s="94">
        <v>191</v>
      </c>
      <c r="B199" s="176" t="s">
        <v>576</v>
      </c>
      <c r="C199" s="177" t="s">
        <v>551</v>
      </c>
      <c r="D199" s="178" t="s">
        <v>560</v>
      </c>
      <c r="E199" s="131">
        <v>60000</v>
      </c>
      <c r="F199" s="119">
        <v>3486.65</v>
      </c>
      <c r="G199" s="28">
        <v>25</v>
      </c>
      <c r="H199" s="28">
        <f t="shared" si="44"/>
        <v>720</v>
      </c>
      <c r="I199" s="77">
        <f t="shared" si="45"/>
        <v>1722</v>
      </c>
      <c r="J199" s="77">
        <f t="shared" si="46"/>
        <v>4260</v>
      </c>
      <c r="K199" s="77">
        <f t="shared" si="47"/>
        <v>1824</v>
      </c>
      <c r="L199" s="77">
        <f t="shared" si="48"/>
        <v>4254</v>
      </c>
      <c r="M199" s="77"/>
      <c r="N199" s="28"/>
      <c r="O199" s="77">
        <f t="shared" si="49"/>
        <v>52942.35</v>
      </c>
    </row>
    <row r="200" spans="1:57" s="6" customFormat="1" ht="36" customHeight="1" x14ac:dyDescent="0.2">
      <c r="A200" s="40">
        <v>192</v>
      </c>
      <c r="B200" s="43" t="s">
        <v>565</v>
      </c>
      <c r="C200" s="22" t="s">
        <v>566</v>
      </c>
      <c r="D200" s="44" t="s">
        <v>371</v>
      </c>
      <c r="E200" s="129">
        <v>10000</v>
      </c>
      <c r="F200" s="119"/>
      <c r="G200" s="28">
        <v>25</v>
      </c>
      <c r="H200" s="28">
        <f t="shared" ref="H200:H201" si="50">E200*0.012</f>
        <v>120</v>
      </c>
      <c r="I200" s="77">
        <f t="shared" ref="I200:I201" si="51">E200*0.0287</f>
        <v>287</v>
      </c>
      <c r="J200" s="77">
        <f t="shared" ref="J200:J201" si="52">E200*0.071</f>
        <v>709.99999999999989</v>
      </c>
      <c r="K200" s="77">
        <f t="shared" ref="K200:K201" si="53">E200*0.0304</f>
        <v>304</v>
      </c>
      <c r="L200" s="77">
        <f t="shared" ref="L200:L201" si="54">E200*0.0709</f>
        <v>709</v>
      </c>
      <c r="M200" s="77"/>
      <c r="N200" s="28"/>
      <c r="O200" s="77">
        <f t="shared" ref="O200:O201" si="55">E200-F200-G200-I200-K200-M200-N200</f>
        <v>9384</v>
      </c>
    </row>
    <row r="201" spans="1:57" s="19" customFormat="1" ht="41.25" customHeight="1" x14ac:dyDescent="0.25">
      <c r="A201" s="40">
        <v>193</v>
      </c>
      <c r="B201" s="143" t="s">
        <v>568</v>
      </c>
      <c r="C201" s="172" t="s">
        <v>569</v>
      </c>
      <c r="D201" s="175" t="s">
        <v>570</v>
      </c>
      <c r="E201" s="144">
        <v>30000</v>
      </c>
      <c r="F201" s="145"/>
      <c r="G201" s="125">
        <v>25</v>
      </c>
      <c r="H201" s="23">
        <f t="shared" si="50"/>
        <v>360</v>
      </c>
      <c r="I201" s="27">
        <f t="shared" si="51"/>
        <v>861</v>
      </c>
      <c r="J201" s="27">
        <f t="shared" si="52"/>
        <v>2130</v>
      </c>
      <c r="K201" s="27">
        <f t="shared" si="53"/>
        <v>912</v>
      </c>
      <c r="L201" s="27">
        <f t="shared" si="54"/>
        <v>2127</v>
      </c>
      <c r="M201" s="27"/>
      <c r="N201" s="23"/>
      <c r="O201" s="27">
        <f t="shared" si="55"/>
        <v>28202</v>
      </c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</row>
    <row r="202" spans="1:57" s="5" customFormat="1" ht="25.5" customHeight="1" x14ac:dyDescent="0.25">
      <c r="A202" s="94">
        <v>194</v>
      </c>
      <c r="B202" s="43" t="s">
        <v>523</v>
      </c>
      <c r="C202" s="98" t="s">
        <v>524</v>
      </c>
      <c r="D202" s="124" t="s">
        <v>525</v>
      </c>
      <c r="E202" s="133">
        <v>15000</v>
      </c>
      <c r="F202" s="32"/>
      <c r="G202" s="32">
        <v>25</v>
      </c>
      <c r="H202" s="32">
        <f>E202*0.012</f>
        <v>180</v>
      </c>
      <c r="I202" s="32">
        <f>E202*0.0287</f>
        <v>430.5</v>
      </c>
      <c r="J202" s="32">
        <f>E202*0.071</f>
        <v>1065</v>
      </c>
      <c r="K202" s="32">
        <f>E202*0.0304</f>
        <v>456</v>
      </c>
      <c r="L202" s="32">
        <f>E202*0.0709</f>
        <v>1063.5</v>
      </c>
      <c r="M202" s="32"/>
      <c r="N202" s="99"/>
      <c r="O202" s="32">
        <f>E202-G202-I202-K202-N202</f>
        <v>14088.5</v>
      </c>
    </row>
    <row r="203" spans="1:57" s="5" customFormat="1" ht="22.5" customHeight="1" x14ac:dyDescent="0.25">
      <c r="A203" s="40"/>
      <c r="B203" s="120" t="s">
        <v>18</v>
      </c>
      <c r="C203" s="121"/>
      <c r="D203" s="121"/>
      <c r="E203" s="134">
        <f>SUM(E9:E202)</f>
        <v>2713500</v>
      </c>
      <c r="F203" s="122">
        <f>SUM(F9:F202)</f>
        <v>9684.7999999999993</v>
      </c>
      <c r="G203" s="123">
        <f>SUM(G9:G202)</f>
        <v>4850</v>
      </c>
      <c r="H203" s="122">
        <f>SUM(H9:H202)</f>
        <v>32562</v>
      </c>
      <c r="I203" s="123">
        <f t="shared" ref="I203:L203" si="56">SUM(I9:I202)</f>
        <v>77877.449999999983</v>
      </c>
      <c r="J203" s="122">
        <f t="shared" si="56"/>
        <v>192658.5</v>
      </c>
      <c r="K203" s="123">
        <f t="shared" si="56"/>
        <v>82490.400000000023</v>
      </c>
      <c r="L203" s="122">
        <f t="shared" si="56"/>
        <v>192387.15000000008</v>
      </c>
      <c r="M203" s="28">
        <f>+M194</f>
        <v>4011.2</v>
      </c>
      <c r="N203" s="28"/>
      <c r="O203" s="122">
        <f>SUM(O9:O202)</f>
        <v>2534586.1499999994</v>
      </c>
    </row>
    <row r="204" spans="1:57" s="5" customFormat="1" ht="15" customHeight="1" x14ac:dyDescent="0.25">
      <c r="A204" s="100"/>
      <c r="B204" s="49"/>
      <c r="C204" s="55"/>
      <c r="D204" s="55"/>
      <c r="E204" s="135"/>
      <c r="F204" s="51"/>
      <c r="G204" s="52"/>
      <c r="H204" s="51"/>
      <c r="I204" s="52"/>
      <c r="J204" s="51"/>
      <c r="K204" s="52"/>
      <c r="L204" s="51"/>
      <c r="M204" s="51">
        <f>+M203+N203</f>
        <v>4011.2</v>
      </c>
      <c r="N204" s="52"/>
      <c r="O204" s="51"/>
    </row>
    <row r="205" spans="1:57" s="5" customFormat="1" ht="15" customHeight="1" x14ac:dyDescent="0.25">
      <c r="A205" s="100"/>
      <c r="B205" s="49"/>
      <c r="C205" s="55"/>
      <c r="D205" s="55"/>
      <c r="E205" s="135"/>
      <c r="F205" s="51"/>
      <c r="G205" s="52"/>
      <c r="H205" s="51"/>
      <c r="I205" s="52"/>
      <c r="J205" s="51"/>
      <c r="K205" s="52"/>
      <c r="L205" s="51"/>
      <c r="M205" s="51"/>
      <c r="N205" s="52"/>
      <c r="O205" s="51"/>
    </row>
    <row r="206" spans="1:57" ht="15" customHeight="1" x14ac:dyDescent="0.2">
      <c r="A206" s="100"/>
      <c r="B206" s="101" t="s">
        <v>5</v>
      </c>
      <c r="C206" s="53">
        <f>G203</f>
        <v>4850</v>
      </c>
      <c r="D206" s="55"/>
      <c r="E206" s="135"/>
      <c r="F206" s="51"/>
      <c r="G206" s="52"/>
      <c r="H206" s="51"/>
      <c r="I206" s="52"/>
      <c r="J206" s="51"/>
      <c r="K206" s="52"/>
      <c r="L206" s="51"/>
      <c r="M206" s="51"/>
      <c r="N206" s="52"/>
      <c r="O206" s="51"/>
    </row>
    <row r="207" spans="1:57" ht="15" customHeight="1" x14ac:dyDescent="0.2">
      <c r="A207" s="102"/>
      <c r="B207" s="101" t="s">
        <v>19</v>
      </c>
      <c r="C207" s="53">
        <f>I203</f>
        <v>77877.449999999983</v>
      </c>
      <c r="D207" s="50"/>
      <c r="E207" s="135"/>
      <c r="F207" s="50"/>
      <c r="G207" s="54"/>
      <c r="H207" s="55"/>
      <c r="I207" s="55"/>
      <c r="J207" s="55"/>
      <c r="K207" s="54"/>
      <c r="L207" s="56"/>
      <c r="M207" s="54"/>
      <c r="N207" s="54"/>
      <c r="O207" s="54"/>
    </row>
    <row r="208" spans="1:57" ht="15" customHeight="1" x14ac:dyDescent="0.2">
      <c r="A208" s="102"/>
      <c r="B208" s="103" t="s">
        <v>20</v>
      </c>
      <c r="C208" s="53">
        <f>K203</f>
        <v>82490.400000000023</v>
      </c>
      <c r="D208" s="50"/>
      <c r="E208" s="135"/>
      <c r="F208" s="50"/>
      <c r="G208" s="54"/>
      <c r="H208" s="193" t="s">
        <v>4</v>
      </c>
      <c r="I208" s="193"/>
      <c r="J208" s="193"/>
      <c r="K208" s="54"/>
      <c r="L208" s="56"/>
      <c r="M208" s="54"/>
      <c r="N208" s="54"/>
      <c r="O208" s="54"/>
    </row>
    <row r="209" spans="1:15" ht="15" customHeight="1" x14ac:dyDescent="0.2">
      <c r="A209" s="102"/>
      <c r="B209" s="104" t="s">
        <v>21</v>
      </c>
      <c r="C209" s="7"/>
      <c r="D209" s="50"/>
      <c r="E209" s="135"/>
      <c r="F209" s="50"/>
      <c r="G209" s="54"/>
      <c r="H209" s="195" t="s">
        <v>6</v>
      </c>
      <c r="I209" s="195"/>
      <c r="J209" s="57">
        <v>2.8700000000000003E-2</v>
      </c>
      <c r="K209" s="54"/>
      <c r="L209" s="54"/>
      <c r="M209" s="54"/>
      <c r="N209" s="54"/>
      <c r="O209" s="56"/>
    </row>
    <row r="210" spans="1:15" ht="15" customHeight="1" x14ac:dyDescent="0.2">
      <c r="A210" s="102"/>
      <c r="B210" s="101" t="s">
        <v>22</v>
      </c>
      <c r="C210" s="58">
        <f>+H203</f>
        <v>32562</v>
      </c>
      <c r="D210" s="50"/>
      <c r="E210" s="135"/>
      <c r="F210" s="50"/>
      <c r="G210" s="54"/>
      <c r="H210" s="196" t="s">
        <v>7</v>
      </c>
      <c r="I210" s="196"/>
      <c r="J210" s="59">
        <v>7.0999999999999994E-2</v>
      </c>
      <c r="K210" s="54"/>
      <c r="L210" s="54"/>
      <c r="M210" s="54"/>
      <c r="N210" s="54"/>
      <c r="O210" s="54"/>
    </row>
    <row r="211" spans="1:15" ht="15" customHeight="1" x14ac:dyDescent="0.2">
      <c r="A211" s="102"/>
      <c r="B211" s="101" t="s">
        <v>23</v>
      </c>
      <c r="C211" s="50">
        <f>+J203</f>
        <v>192658.5</v>
      </c>
      <c r="D211" s="50"/>
      <c r="E211" s="136"/>
      <c r="F211" s="50"/>
      <c r="G211" s="54"/>
      <c r="H211" s="61" t="s">
        <v>24</v>
      </c>
      <c r="I211" s="61"/>
      <c r="J211" s="62">
        <f>SUM(J209:J210)</f>
        <v>9.9699999999999997E-2</v>
      </c>
      <c r="K211" s="54"/>
      <c r="L211" s="54"/>
      <c r="M211" s="54"/>
      <c r="N211" s="54"/>
      <c r="O211" s="54"/>
    </row>
    <row r="212" spans="1:15" ht="15" customHeight="1" x14ac:dyDescent="0.2">
      <c r="A212" s="102"/>
      <c r="B212" s="101" t="s">
        <v>25</v>
      </c>
      <c r="C212" s="50">
        <f>+L203</f>
        <v>192387.15000000008</v>
      </c>
      <c r="D212" s="50"/>
      <c r="E212" s="136"/>
      <c r="F212" s="50"/>
      <c r="G212" s="54"/>
      <c r="H212" s="193" t="s">
        <v>8</v>
      </c>
      <c r="I212" s="193"/>
      <c r="J212" s="193"/>
      <c r="K212" s="54"/>
      <c r="L212" s="54"/>
      <c r="M212" s="54"/>
      <c r="N212" s="54"/>
      <c r="O212" s="54"/>
    </row>
    <row r="213" spans="1:15" ht="15" customHeight="1" x14ac:dyDescent="0.2">
      <c r="A213" s="102"/>
      <c r="B213" s="104" t="s">
        <v>26</v>
      </c>
      <c r="C213" s="105">
        <f>+C210+C211+C212</f>
        <v>417607.65000000008</v>
      </c>
      <c r="D213" s="50"/>
      <c r="E213" s="136"/>
      <c r="F213" s="50"/>
      <c r="G213" s="54"/>
      <c r="H213" s="63" t="s">
        <v>9</v>
      </c>
      <c r="I213" s="149"/>
      <c r="J213" s="57">
        <v>3.04E-2</v>
      </c>
      <c r="K213" s="54"/>
      <c r="L213" s="54"/>
      <c r="M213" s="54"/>
      <c r="N213" s="56"/>
      <c r="O213" s="54"/>
    </row>
    <row r="214" spans="1:15" ht="15" customHeight="1" x14ac:dyDescent="0.2">
      <c r="A214" s="102"/>
      <c r="B214" s="106"/>
      <c r="C214" s="64"/>
      <c r="D214" s="60"/>
      <c r="E214" s="136"/>
      <c r="F214" s="60"/>
      <c r="G214" s="55"/>
      <c r="H214" s="196" t="s">
        <v>7</v>
      </c>
      <c r="I214" s="196"/>
      <c r="J214" s="59">
        <v>7.0900000000000005E-2</v>
      </c>
      <c r="K214" s="55"/>
      <c r="L214" s="55"/>
      <c r="M214" s="55"/>
      <c r="N214" s="55"/>
      <c r="O214" s="55"/>
    </row>
    <row r="215" spans="1:15" ht="15" customHeight="1" x14ac:dyDescent="0.2">
      <c r="A215" s="102"/>
      <c r="B215" s="106"/>
      <c r="C215" s="65"/>
      <c r="D215" s="60"/>
      <c r="E215" s="136"/>
      <c r="F215" s="60"/>
      <c r="G215" s="55"/>
      <c r="H215" s="61" t="s">
        <v>10</v>
      </c>
      <c r="I215" s="61"/>
      <c r="J215" s="66">
        <f>SUM(J213:J214)</f>
        <v>0.1013</v>
      </c>
      <c r="K215" s="151"/>
      <c r="L215" s="55"/>
      <c r="M215" s="55"/>
      <c r="N215" s="107"/>
      <c r="O215" s="55"/>
    </row>
    <row r="216" spans="1:15" ht="15" customHeight="1" x14ac:dyDescent="0.2">
      <c r="A216" s="102"/>
      <c r="B216" s="106"/>
      <c r="C216" s="65"/>
      <c r="D216" s="60"/>
      <c r="E216" s="136"/>
      <c r="F216" s="60"/>
      <c r="G216" s="55"/>
      <c r="H216" s="67"/>
      <c r="I216" s="67"/>
      <c r="J216" s="50"/>
      <c r="K216" s="55"/>
      <c r="L216" s="55"/>
      <c r="M216" s="55"/>
      <c r="N216" s="107"/>
      <c r="O216" s="55"/>
    </row>
    <row r="217" spans="1:15" ht="15" customHeight="1" x14ac:dyDescent="0.25">
      <c r="A217" s="102"/>
      <c r="B217" s="106"/>
      <c r="C217" s="65"/>
      <c r="D217" s="60"/>
      <c r="E217" s="137"/>
      <c r="F217" s="60"/>
      <c r="G217" s="55"/>
      <c r="H217" s="67"/>
      <c r="I217" s="67"/>
      <c r="J217" s="50"/>
      <c r="K217" s="55"/>
      <c r="L217" s="55"/>
      <c r="M217" s="55"/>
      <c r="N217" s="55"/>
      <c r="O217" s="55"/>
    </row>
    <row r="218" spans="1:15" ht="15" customHeight="1" x14ac:dyDescent="0.25">
      <c r="A218" s="102"/>
      <c r="B218" s="106"/>
      <c r="C218" s="65"/>
      <c r="E218" s="138"/>
      <c r="F218" s="70"/>
      <c r="G218" s="55"/>
      <c r="H218" s="67"/>
      <c r="I218" s="67"/>
      <c r="J218" s="50"/>
      <c r="K218" s="55"/>
      <c r="L218" s="55"/>
      <c r="M218" s="55"/>
      <c r="N218" s="55"/>
      <c r="O218" s="55"/>
    </row>
    <row r="219" spans="1:15" ht="15" customHeight="1" x14ac:dyDescent="0.25">
      <c r="A219" s="102"/>
      <c r="B219" s="106"/>
      <c r="C219" s="65"/>
      <c r="E219" s="139"/>
      <c r="F219" s="70"/>
      <c r="G219" s="55"/>
      <c r="H219" s="67"/>
      <c r="I219" s="67"/>
      <c r="J219" s="50"/>
      <c r="K219" s="55"/>
      <c r="L219" s="55"/>
      <c r="M219" s="55"/>
      <c r="N219" s="55"/>
      <c r="O219" s="55"/>
    </row>
    <row r="220" spans="1:15" ht="15" customHeight="1" x14ac:dyDescent="0.25">
      <c r="A220" s="102"/>
      <c r="C220" s="29"/>
      <c r="D220" s="68"/>
      <c r="E220" s="140"/>
      <c r="F220" s="68"/>
      <c r="G220" s="71"/>
      <c r="H220" s="61"/>
      <c r="I220" s="61"/>
      <c r="J220" s="72"/>
      <c r="K220" s="71"/>
      <c r="L220" s="71"/>
      <c r="M220" s="71"/>
      <c r="N220" s="71"/>
      <c r="O220" s="71"/>
    </row>
    <row r="221" spans="1:15" s="2" customFormat="1" ht="15" customHeight="1" x14ac:dyDescent="0.25">
      <c r="A221" s="108"/>
      <c r="B221" s="183" t="s">
        <v>545</v>
      </c>
      <c r="C221" s="183"/>
      <c r="D221" s="109"/>
      <c r="E221" s="140"/>
      <c r="F221" s="69" t="s">
        <v>546</v>
      </c>
      <c r="G221" s="69"/>
      <c r="H221" s="70"/>
      <c r="I221" s="29"/>
      <c r="J221" s="29"/>
      <c r="K221" s="183" t="s">
        <v>395</v>
      </c>
      <c r="L221" s="183"/>
      <c r="M221" s="183"/>
      <c r="N221" s="183"/>
      <c r="O221" s="110"/>
    </row>
    <row r="222" spans="1:15" s="2" customFormat="1" ht="15" customHeight="1" x14ac:dyDescent="0.25">
      <c r="A222" s="111"/>
      <c r="B222" s="73" t="s">
        <v>575</v>
      </c>
      <c r="C222" s="69"/>
      <c r="D222" s="73"/>
      <c r="E222" s="140"/>
      <c r="F222" s="73" t="s">
        <v>560</v>
      </c>
      <c r="G222" s="73"/>
      <c r="H222" s="70"/>
      <c r="I222" s="70"/>
      <c r="J222" s="70"/>
      <c r="K222" s="194" t="s">
        <v>567</v>
      </c>
      <c r="L222" s="194"/>
      <c r="M222" s="194"/>
      <c r="N222" s="194"/>
      <c r="O222" s="70"/>
    </row>
    <row r="223" spans="1:15" ht="15" customHeight="1" x14ac:dyDescent="0.25">
      <c r="A223" s="111"/>
      <c r="B223" s="70"/>
      <c r="C223" s="70"/>
      <c r="D223" s="73"/>
      <c r="E223" s="140"/>
      <c r="F223" s="70"/>
      <c r="G223" s="70"/>
      <c r="I223" s="70"/>
      <c r="J223" s="70"/>
      <c r="K223" s="70"/>
      <c r="L223" s="70"/>
      <c r="M223" s="70"/>
      <c r="N223" s="70"/>
      <c r="O223" s="70"/>
    </row>
    <row r="224" spans="1:15" ht="15" customHeight="1" x14ac:dyDescent="0.25">
      <c r="A224" s="112"/>
      <c r="B224" s="70"/>
      <c r="C224" s="70"/>
      <c r="D224" s="73"/>
      <c r="E224" s="140"/>
      <c r="F224" s="70"/>
      <c r="G224" s="70"/>
      <c r="H224" s="29"/>
      <c r="N224" s="29"/>
    </row>
    <row r="225" spans="1:15" ht="15" customHeight="1" x14ac:dyDescent="0.25">
      <c r="A225" s="112"/>
      <c r="B225" s="70"/>
      <c r="C225" s="70"/>
      <c r="D225" s="73"/>
      <c r="E225" s="140"/>
      <c r="F225" s="70"/>
      <c r="G225" s="70"/>
      <c r="H225" s="29"/>
      <c r="N225" s="29"/>
    </row>
    <row r="226" spans="1:15" ht="15" customHeight="1" x14ac:dyDescent="0.25">
      <c r="A226" s="112"/>
      <c r="B226" s="70"/>
      <c r="C226" s="70"/>
      <c r="D226" s="73"/>
      <c r="E226" s="140"/>
      <c r="F226" s="70"/>
      <c r="G226" s="70"/>
      <c r="H226" s="29"/>
      <c r="N226" s="29"/>
    </row>
    <row r="227" spans="1:15" ht="15" customHeight="1" x14ac:dyDescent="0.25">
      <c r="A227" s="112"/>
      <c r="B227" s="70"/>
      <c r="C227" s="70"/>
      <c r="D227" s="73"/>
      <c r="E227" s="140"/>
      <c r="F227" s="70"/>
      <c r="G227" s="70"/>
      <c r="H227" s="29"/>
      <c r="N227" s="29"/>
    </row>
    <row r="228" spans="1:15" ht="15" customHeight="1" x14ac:dyDescent="0.25">
      <c r="A228" s="112"/>
      <c r="B228" s="70"/>
      <c r="C228" s="70"/>
      <c r="D228" s="73"/>
      <c r="E228" s="140"/>
      <c r="F228" s="70"/>
      <c r="G228" s="70"/>
      <c r="H228" s="29"/>
      <c r="N228" s="29"/>
    </row>
    <row r="229" spans="1:15" ht="15" customHeight="1" x14ac:dyDescent="0.25">
      <c r="A229" s="112"/>
      <c r="B229" s="70"/>
      <c r="C229" s="70"/>
      <c r="D229" s="73"/>
      <c r="E229" s="140"/>
      <c r="F229" s="70"/>
      <c r="G229" s="70"/>
      <c r="H229" s="29"/>
      <c r="N229" s="29"/>
    </row>
    <row r="230" spans="1:15" ht="15" customHeight="1" x14ac:dyDescent="0.25">
      <c r="A230" s="112"/>
      <c r="B230" s="70"/>
      <c r="C230" s="70"/>
      <c r="D230" s="73"/>
      <c r="E230" s="140"/>
      <c r="F230" s="70"/>
      <c r="G230" s="70"/>
      <c r="H230" s="29"/>
      <c r="N230" s="29"/>
    </row>
    <row r="231" spans="1:15" ht="15" customHeight="1" x14ac:dyDescent="0.25">
      <c r="A231" s="112"/>
      <c r="B231" s="70"/>
      <c r="C231" s="70"/>
      <c r="D231" s="73"/>
      <c r="E231" s="140"/>
      <c r="F231" s="70"/>
      <c r="G231" s="70"/>
      <c r="H231" s="29"/>
      <c r="N231" s="29"/>
    </row>
    <row r="232" spans="1:15" ht="15" customHeight="1" x14ac:dyDescent="0.25">
      <c r="A232" s="112"/>
      <c r="B232" s="70"/>
      <c r="C232" s="70"/>
      <c r="D232" s="73"/>
      <c r="E232" s="140"/>
      <c r="F232" s="70"/>
      <c r="G232" s="70"/>
      <c r="H232" s="29"/>
      <c r="N232" s="29"/>
    </row>
    <row r="233" spans="1:15" ht="15" customHeight="1" x14ac:dyDescent="0.25">
      <c r="A233" s="112"/>
      <c r="B233" s="70"/>
      <c r="C233" s="70"/>
      <c r="D233" s="73"/>
      <c r="E233" s="140"/>
      <c r="F233" s="70"/>
      <c r="G233" s="70"/>
      <c r="H233" s="29"/>
      <c r="N233" s="29"/>
    </row>
    <row r="234" spans="1:15" ht="15" customHeight="1" x14ac:dyDescent="0.25">
      <c r="A234" s="112"/>
      <c r="B234" s="70"/>
      <c r="C234" s="70"/>
      <c r="D234" s="73"/>
      <c r="E234" s="140"/>
      <c r="F234" s="70"/>
      <c r="G234" s="70"/>
      <c r="H234" s="29"/>
      <c r="N234" s="29"/>
    </row>
    <row r="235" spans="1:15" ht="15" customHeight="1" x14ac:dyDescent="0.25">
      <c r="A235" s="112"/>
      <c r="B235" s="70"/>
      <c r="C235" s="70"/>
      <c r="D235" s="73"/>
      <c r="E235" s="140"/>
      <c r="F235" s="70"/>
      <c r="G235" s="70"/>
      <c r="H235" s="29"/>
      <c r="N235" s="29"/>
    </row>
    <row r="236" spans="1:15" ht="15" customHeight="1" x14ac:dyDescent="0.25">
      <c r="A236" s="112"/>
      <c r="B236" s="70"/>
      <c r="C236" s="70"/>
      <c r="D236" s="73"/>
      <c r="E236" s="140"/>
      <c r="F236" s="70"/>
      <c r="G236" s="70"/>
      <c r="H236" s="29"/>
      <c r="N236" s="29"/>
    </row>
    <row r="237" spans="1:15" ht="15" customHeight="1" x14ac:dyDescent="0.25">
      <c r="A237" s="112"/>
      <c r="B237" s="70"/>
      <c r="C237" s="70"/>
      <c r="D237" s="73"/>
      <c r="E237" s="141"/>
      <c r="F237" s="70"/>
      <c r="G237" s="70"/>
      <c r="H237" s="29"/>
      <c r="N237" s="29"/>
    </row>
    <row r="238" spans="1:15" ht="15" customHeight="1" x14ac:dyDescent="0.25">
      <c r="A238" s="112"/>
      <c r="B238" s="70"/>
      <c r="C238" s="70"/>
      <c r="D238" s="73"/>
      <c r="E238" s="141"/>
      <c r="F238" s="70"/>
      <c r="G238" s="70"/>
      <c r="H238" s="29"/>
      <c r="N238" s="29"/>
    </row>
    <row r="239" spans="1:15" s="3" customFormat="1" ht="15" customHeight="1" x14ac:dyDescent="0.25">
      <c r="A239" s="112"/>
      <c r="B239" s="29"/>
      <c r="C239" s="70"/>
      <c r="D239" s="73"/>
      <c r="E239" s="141"/>
      <c r="F239" s="70"/>
      <c r="G239" s="70"/>
      <c r="H239" s="29"/>
      <c r="I239" s="29"/>
      <c r="J239" s="29"/>
      <c r="K239" s="29"/>
      <c r="L239" s="29"/>
      <c r="M239" s="29"/>
      <c r="N239" s="29"/>
      <c r="O239" s="29"/>
    </row>
    <row r="240" spans="1:15" s="3" customFormat="1" ht="15" customHeight="1" x14ac:dyDescent="0.2">
      <c r="A240" s="112"/>
      <c r="B240" s="29"/>
      <c r="C240" s="29"/>
      <c r="D240" s="75"/>
      <c r="E240" s="141"/>
      <c r="F240" s="29"/>
      <c r="G240" s="29"/>
      <c r="H240" s="74"/>
      <c r="I240" s="74"/>
      <c r="J240" s="74"/>
      <c r="K240" s="74"/>
      <c r="L240" s="74"/>
      <c r="M240" s="74"/>
      <c r="N240" s="74"/>
      <c r="O240" s="74"/>
    </row>
    <row r="241" spans="1:15" s="3" customFormat="1" ht="15" customHeight="1" x14ac:dyDescent="0.2">
      <c r="A241" s="112"/>
      <c r="B241" s="29"/>
      <c r="C241" s="29"/>
      <c r="D241" s="75"/>
      <c r="E241" s="141"/>
      <c r="F241" s="29"/>
      <c r="G241" s="29"/>
      <c r="H241" s="74"/>
      <c r="I241" s="74"/>
      <c r="J241" s="74"/>
      <c r="K241" s="74"/>
      <c r="L241" s="74"/>
      <c r="M241" s="74"/>
      <c r="N241" s="74"/>
      <c r="O241" s="74"/>
    </row>
    <row r="242" spans="1:15" s="3" customFormat="1" ht="15" customHeight="1" x14ac:dyDescent="0.2">
      <c r="A242" s="112"/>
      <c r="B242" s="29"/>
      <c r="C242" s="29"/>
      <c r="D242" s="75"/>
      <c r="E242" s="141"/>
      <c r="F242" s="29"/>
      <c r="G242" s="29"/>
      <c r="H242" s="74"/>
      <c r="I242" s="74"/>
      <c r="J242" s="74"/>
      <c r="K242" s="74"/>
      <c r="L242" s="74"/>
      <c r="M242" s="74"/>
      <c r="N242" s="74"/>
      <c r="O242" s="74"/>
    </row>
    <row r="243" spans="1:15" s="3" customFormat="1" ht="15" customHeight="1" x14ac:dyDescent="0.2">
      <c r="A243" s="112"/>
      <c r="B243" s="29"/>
      <c r="C243" s="29"/>
      <c r="D243" s="75"/>
      <c r="E243" s="141"/>
      <c r="F243" s="29"/>
      <c r="G243" s="29"/>
      <c r="H243" s="74"/>
      <c r="I243" s="74"/>
      <c r="J243" s="74"/>
      <c r="K243" s="74"/>
      <c r="L243" s="74"/>
      <c r="M243" s="74"/>
      <c r="N243" s="74"/>
      <c r="O243" s="74"/>
    </row>
    <row r="244" spans="1:15" s="3" customFormat="1" ht="15" customHeight="1" x14ac:dyDescent="0.2">
      <c r="A244" s="112"/>
      <c r="B244" s="29"/>
      <c r="C244" s="29"/>
      <c r="D244" s="75"/>
      <c r="E244" s="141"/>
      <c r="F244" s="29"/>
      <c r="G244" s="29"/>
      <c r="H244" s="74"/>
      <c r="I244" s="74"/>
      <c r="J244" s="74"/>
      <c r="K244" s="74"/>
      <c r="L244" s="74"/>
      <c r="M244" s="74"/>
      <c r="N244" s="74"/>
      <c r="O244" s="74"/>
    </row>
    <row r="245" spans="1:15" s="3" customFormat="1" ht="15" customHeight="1" x14ac:dyDescent="0.2">
      <c r="A245" s="112"/>
      <c r="B245" s="29"/>
      <c r="C245" s="29"/>
      <c r="D245" s="75"/>
      <c r="E245" s="141"/>
      <c r="F245" s="29"/>
      <c r="G245" s="29"/>
      <c r="H245" s="74"/>
      <c r="I245" s="74"/>
      <c r="J245" s="74"/>
      <c r="K245" s="74"/>
      <c r="L245" s="74"/>
      <c r="M245" s="74"/>
      <c r="N245" s="74"/>
      <c r="O245" s="74"/>
    </row>
    <row r="246" spans="1:15" s="3" customFormat="1" ht="15" customHeight="1" x14ac:dyDescent="0.2">
      <c r="A246" s="112"/>
      <c r="B246" s="29"/>
      <c r="C246" s="29"/>
      <c r="D246" s="75"/>
      <c r="E246" s="141"/>
      <c r="F246" s="29"/>
      <c r="G246" s="29"/>
      <c r="H246" s="74"/>
      <c r="I246" s="74"/>
      <c r="J246" s="74"/>
      <c r="K246" s="74"/>
      <c r="L246" s="74"/>
      <c r="M246" s="74"/>
      <c r="N246" s="74"/>
      <c r="O246" s="74"/>
    </row>
    <row r="247" spans="1:15" s="3" customFormat="1" ht="15" customHeight="1" x14ac:dyDescent="0.2">
      <c r="A247" s="112"/>
      <c r="B247" s="29"/>
      <c r="C247" s="29"/>
      <c r="D247" s="75"/>
      <c r="E247" s="141"/>
      <c r="F247" s="29"/>
      <c r="G247" s="29"/>
      <c r="H247" s="74"/>
      <c r="I247" s="74"/>
      <c r="J247" s="74"/>
      <c r="K247" s="74"/>
      <c r="L247" s="74"/>
      <c r="M247" s="74"/>
      <c r="N247" s="74"/>
      <c r="O247" s="74"/>
    </row>
    <row r="248" spans="1:15" s="3" customFormat="1" ht="15" customHeight="1" x14ac:dyDescent="0.2">
      <c r="A248" s="112"/>
      <c r="B248" s="29"/>
      <c r="C248" s="29"/>
      <c r="D248" s="75"/>
      <c r="E248" s="141"/>
      <c r="F248" s="29"/>
      <c r="G248" s="29"/>
      <c r="H248" s="74"/>
      <c r="I248" s="74"/>
      <c r="J248" s="74"/>
      <c r="K248" s="74"/>
      <c r="L248" s="74"/>
      <c r="M248" s="74"/>
      <c r="N248" s="74"/>
      <c r="O248" s="74"/>
    </row>
    <row r="249" spans="1:15" s="3" customFormat="1" ht="15" customHeight="1" x14ac:dyDescent="0.2">
      <c r="A249" s="112"/>
      <c r="B249" s="29"/>
      <c r="C249" s="29"/>
      <c r="D249" s="75"/>
      <c r="E249" s="141"/>
      <c r="F249" s="29"/>
      <c r="G249" s="29"/>
      <c r="H249" s="74"/>
      <c r="I249" s="74"/>
      <c r="J249" s="74"/>
      <c r="K249" s="74"/>
      <c r="L249" s="74"/>
      <c r="M249" s="74"/>
      <c r="N249" s="74"/>
      <c r="O249" s="74"/>
    </row>
    <row r="250" spans="1:15" s="3" customFormat="1" ht="15" customHeight="1" x14ac:dyDescent="0.2">
      <c r="A250" s="112"/>
      <c r="B250" s="29"/>
      <c r="C250" s="29"/>
      <c r="D250" s="75"/>
      <c r="E250" s="141"/>
      <c r="F250" s="29"/>
      <c r="G250" s="29"/>
      <c r="H250" s="74"/>
      <c r="I250" s="74"/>
      <c r="J250" s="74"/>
      <c r="K250" s="74"/>
      <c r="L250" s="74"/>
      <c r="M250" s="74"/>
      <c r="N250" s="74"/>
      <c r="O250" s="74"/>
    </row>
    <row r="251" spans="1:15" s="3" customFormat="1" ht="15" customHeight="1" x14ac:dyDescent="0.2">
      <c r="A251" s="112"/>
      <c r="B251" s="29"/>
      <c r="C251" s="29"/>
      <c r="D251" s="75"/>
      <c r="E251" s="141"/>
      <c r="F251" s="29"/>
      <c r="G251" s="29"/>
      <c r="H251" s="74"/>
      <c r="I251" s="74"/>
      <c r="J251" s="74"/>
      <c r="K251" s="74"/>
      <c r="L251" s="74"/>
      <c r="M251" s="74"/>
      <c r="N251" s="74"/>
      <c r="O251" s="74"/>
    </row>
    <row r="252" spans="1:15" s="3" customFormat="1" ht="15" customHeight="1" x14ac:dyDescent="0.2">
      <c r="A252" s="112"/>
      <c r="B252" s="29"/>
      <c r="C252" s="29"/>
      <c r="D252" s="75"/>
      <c r="E252" s="141"/>
      <c r="F252" s="29"/>
      <c r="G252" s="29"/>
      <c r="H252" s="74"/>
      <c r="I252" s="74"/>
      <c r="J252" s="74"/>
      <c r="K252" s="74"/>
      <c r="L252" s="74"/>
      <c r="M252" s="74"/>
      <c r="N252" s="74"/>
      <c r="O252" s="74"/>
    </row>
    <row r="253" spans="1:15" s="3" customFormat="1" ht="15" customHeight="1" x14ac:dyDescent="0.2">
      <c r="A253" s="112"/>
      <c r="B253" s="29"/>
      <c r="C253" s="29"/>
      <c r="D253" s="75"/>
      <c r="E253" s="141"/>
      <c r="F253" s="29"/>
      <c r="G253" s="29"/>
      <c r="H253" s="74"/>
      <c r="I253" s="74"/>
      <c r="J253" s="74"/>
      <c r="K253" s="74"/>
      <c r="L253" s="74"/>
      <c r="M253" s="74"/>
      <c r="N253" s="74"/>
      <c r="O253" s="74"/>
    </row>
    <row r="254" spans="1:15" s="3" customFormat="1" ht="15" customHeight="1" x14ac:dyDescent="0.2">
      <c r="A254" s="112"/>
      <c r="B254" s="29"/>
      <c r="C254" s="29"/>
      <c r="D254" s="75"/>
      <c r="E254" s="141"/>
      <c r="F254" s="29"/>
      <c r="G254" s="29"/>
      <c r="H254" s="74"/>
      <c r="I254" s="74"/>
      <c r="J254" s="74"/>
      <c r="K254" s="74"/>
      <c r="L254" s="74"/>
      <c r="M254" s="74"/>
      <c r="N254" s="74"/>
      <c r="O254" s="74"/>
    </row>
    <row r="255" spans="1:15" s="3" customFormat="1" ht="15" customHeight="1" x14ac:dyDescent="0.2">
      <c r="A255" s="112"/>
      <c r="B255" s="29"/>
      <c r="C255" s="29"/>
      <c r="D255" s="75"/>
      <c r="E255" s="141"/>
      <c r="F255" s="29"/>
      <c r="G255" s="29"/>
      <c r="H255" s="74"/>
      <c r="I255" s="74"/>
      <c r="J255" s="74"/>
      <c r="K255" s="74"/>
      <c r="L255" s="74"/>
      <c r="M255" s="74"/>
      <c r="N255" s="74"/>
      <c r="O255" s="74"/>
    </row>
    <row r="256" spans="1:15" s="3" customFormat="1" ht="15" customHeight="1" x14ac:dyDescent="0.2">
      <c r="A256" s="112"/>
      <c r="B256" s="29"/>
      <c r="C256" s="29"/>
      <c r="D256" s="75"/>
      <c r="E256" s="141"/>
      <c r="F256" s="29"/>
      <c r="G256" s="29"/>
      <c r="H256" s="74"/>
      <c r="I256" s="74"/>
      <c r="J256" s="74"/>
      <c r="K256" s="74"/>
      <c r="L256" s="74"/>
      <c r="M256" s="74"/>
      <c r="N256" s="74"/>
      <c r="O256" s="74"/>
    </row>
    <row r="257" spans="1:15" s="3" customFormat="1" ht="15" customHeight="1" x14ac:dyDescent="0.2">
      <c r="A257" s="112"/>
      <c r="B257" s="29"/>
      <c r="C257" s="29"/>
      <c r="D257" s="75"/>
      <c r="E257" s="141"/>
      <c r="F257" s="29"/>
      <c r="G257" s="29"/>
      <c r="H257" s="74"/>
      <c r="I257" s="74"/>
      <c r="J257" s="74"/>
      <c r="K257" s="74"/>
      <c r="L257" s="74"/>
      <c r="M257" s="74"/>
      <c r="N257" s="74"/>
      <c r="O257" s="74"/>
    </row>
    <row r="258" spans="1:15" s="3" customFormat="1" ht="15" customHeight="1" x14ac:dyDescent="0.2">
      <c r="A258" s="112"/>
      <c r="B258" s="29"/>
      <c r="C258" s="29"/>
      <c r="D258" s="75"/>
      <c r="E258" s="141"/>
      <c r="F258" s="29"/>
      <c r="G258" s="29"/>
      <c r="H258" s="74"/>
      <c r="I258" s="74"/>
      <c r="J258" s="74"/>
      <c r="K258" s="74"/>
      <c r="L258" s="74"/>
      <c r="M258" s="74"/>
      <c r="N258" s="74"/>
      <c r="O258" s="74"/>
    </row>
    <row r="259" spans="1:15" s="3" customFormat="1" ht="15" customHeight="1" x14ac:dyDescent="0.2">
      <c r="A259" s="112"/>
      <c r="B259" s="29"/>
      <c r="C259" s="29"/>
      <c r="D259" s="75"/>
      <c r="E259" s="141"/>
      <c r="F259" s="29"/>
      <c r="G259" s="29"/>
      <c r="H259" s="74"/>
      <c r="I259" s="74"/>
      <c r="J259" s="74"/>
      <c r="K259" s="74"/>
      <c r="L259" s="74"/>
      <c r="M259" s="74"/>
      <c r="N259" s="74"/>
      <c r="O259" s="74"/>
    </row>
    <row r="260" spans="1:15" s="3" customFormat="1" ht="15" customHeight="1" x14ac:dyDescent="0.2">
      <c r="A260" s="112"/>
      <c r="B260" s="29"/>
      <c r="C260" s="29"/>
      <c r="D260" s="75"/>
      <c r="E260" s="141"/>
      <c r="F260" s="29"/>
      <c r="G260" s="29"/>
      <c r="H260" s="74"/>
      <c r="I260" s="74"/>
      <c r="J260" s="74"/>
      <c r="K260" s="74"/>
      <c r="L260" s="74"/>
      <c r="M260" s="74"/>
      <c r="N260" s="74"/>
      <c r="O260" s="74"/>
    </row>
    <row r="261" spans="1:15" s="3" customFormat="1" ht="15" customHeight="1" x14ac:dyDescent="0.2">
      <c r="A261" s="112"/>
      <c r="B261" s="29"/>
      <c r="C261" s="29"/>
      <c r="D261" s="75"/>
      <c r="E261" s="141"/>
      <c r="F261" s="29"/>
      <c r="G261" s="29"/>
      <c r="H261" s="74"/>
      <c r="I261" s="74"/>
      <c r="J261" s="74"/>
      <c r="K261" s="74"/>
      <c r="L261" s="74"/>
      <c r="M261" s="74"/>
      <c r="N261" s="74"/>
      <c r="O261" s="74"/>
    </row>
    <row r="262" spans="1:15" s="3" customFormat="1" ht="15" customHeight="1" x14ac:dyDescent="0.2">
      <c r="A262" s="112"/>
      <c r="B262" s="29"/>
      <c r="C262" s="29"/>
      <c r="D262" s="75"/>
      <c r="E262" s="141"/>
      <c r="F262" s="29"/>
      <c r="G262" s="29"/>
      <c r="H262" s="74"/>
      <c r="I262" s="74"/>
      <c r="J262" s="74"/>
      <c r="K262" s="74"/>
      <c r="L262" s="74"/>
      <c r="M262" s="74"/>
      <c r="N262" s="74"/>
      <c r="O262" s="74"/>
    </row>
    <row r="263" spans="1:15" s="3" customFormat="1" ht="15" customHeight="1" x14ac:dyDescent="0.2">
      <c r="A263" s="112"/>
      <c r="B263" s="29"/>
      <c r="C263" s="29"/>
      <c r="D263" s="75"/>
      <c r="E263" s="141"/>
      <c r="F263" s="29"/>
      <c r="G263" s="29"/>
      <c r="H263" s="74"/>
      <c r="I263" s="74"/>
      <c r="J263" s="74"/>
      <c r="K263" s="74"/>
      <c r="L263" s="74"/>
      <c r="M263" s="74"/>
      <c r="N263" s="74"/>
      <c r="O263" s="74"/>
    </row>
    <row r="264" spans="1:15" s="3" customFormat="1" ht="15" customHeight="1" x14ac:dyDescent="0.2">
      <c r="A264" s="112"/>
      <c r="B264" s="29"/>
      <c r="C264" s="29"/>
      <c r="D264" s="75"/>
      <c r="E264" s="141"/>
      <c r="F264" s="29"/>
      <c r="G264" s="29"/>
      <c r="H264" s="74"/>
      <c r="I264" s="74"/>
      <c r="J264" s="74"/>
      <c r="K264" s="74"/>
      <c r="L264" s="74"/>
      <c r="M264" s="74"/>
      <c r="N264" s="74"/>
      <c r="O264" s="74"/>
    </row>
    <row r="265" spans="1:15" s="3" customFormat="1" ht="15" customHeight="1" x14ac:dyDescent="0.2">
      <c r="A265" s="112"/>
      <c r="B265" s="29"/>
      <c r="C265" s="29"/>
      <c r="D265" s="75"/>
      <c r="E265" s="141"/>
      <c r="F265" s="29"/>
      <c r="G265" s="29"/>
      <c r="H265" s="74"/>
      <c r="I265" s="74"/>
      <c r="J265" s="74"/>
      <c r="K265" s="74"/>
      <c r="L265" s="74"/>
      <c r="M265" s="74"/>
      <c r="N265" s="74"/>
      <c r="O265" s="74"/>
    </row>
    <row r="266" spans="1:15" s="3" customFormat="1" ht="15" customHeight="1" x14ac:dyDescent="0.2">
      <c r="A266" s="112"/>
      <c r="B266" s="29"/>
      <c r="C266" s="29"/>
      <c r="D266" s="75"/>
      <c r="E266" s="141"/>
      <c r="F266" s="29"/>
      <c r="G266" s="29"/>
      <c r="H266" s="74"/>
      <c r="I266" s="74"/>
      <c r="J266" s="74"/>
      <c r="K266" s="74"/>
      <c r="L266" s="74"/>
      <c r="M266" s="74"/>
      <c r="N266" s="74"/>
      <c r="O266" s="74"/>
    </row>
    <row r="267" spans="1:15" s="3" customFormat="1" ht="15" customHeight="1" x14ac:dyDescent="0.2">
      <c r="A267" s="112"/>
      <c r="B267" s="29"/>
      <c r="C267" s="29"/>
      <c r="D267" s="75"/>
      <c r="E267" s="141"/>
      <c r="F267" s="29"/>
      <c r="G267" s="29"/>
      <c r="H267" s="74"/>
      <c r="I267" s="74"/>
      <c r="J267" s="74"/>
      <c r="K267" s="74"/>
      <c r="L267" s="74"/>
      <c r="M267" s="74"/>
      <c r="N267" s="74"/>
      <c r="O267" s="74"/>
    </row>
    <row r="268" spans="1:15" s="3" customFormat="1" ht="15" customHeight="1" x14ac:dyDescent="0.2">
      <c r="A268" s="112"/>
      <c r="B268" s="29"/>
      <c r="C268" s="29"/>
      <c r="D268" s="75"/>
      <c r="E268" s="141"/>
      <c r="F268" s="29"/>
      <c r="G268" s="29"/>
      <c r="H268" s="74"/>
      <c r="I268" s="74"/>
      <c r="J268" s="74"/>
      <c r="K268" s="74"/>
      <c r="L268" s="74"/>
      <c r="M268" s="74"/>
      <c r="N268" s="74"/>
      <c r="O268" s="74"/>
    </row>
    <row r="269" spans="1:15" s="3" customFormat="1" ht="15" customHeight="1" x14ac:dyDescent="0.25">
      <c r="A269" s="112"/>
      <c r="B269" s="29"/>
      <c r="C269" s="29"/>
      <c r="D269" s="75"/>
      <c r="E269" s="140"/>
      <c r="F269" s="29"/>
      <c r="G269" s="29"/>
      <c r="H269" s="74"/>
      <c r="I269" s="74"/>
      <c r="J269" s="74"/>
      <c r="K269" s="74"/>
      <c r="L269" s="74"/>
      <c r="M269" s="74"/>
      <c r="N269" s="74"/>
      <c r="O269" s="74"/>
    </row>
    <row r="270" spans="1:15" s="3" customFormat="1" ht="15" customHeight="1" x14ac:dyDescent="0.25">
      <c r="A270" s="112"/>
      <c r="B270" s="29"/>
      <c r="C270" s="29"/>
      <c r="D270" s="75"/>
      <c r="E270" s="140"/>
      <c r="F270" s="29"/>
      <c r="G270" s="29"/>
      <c r="H270" s="74"/>
      <c r="I270" s="74"/>
      <c r="J270" s="74"/>
      <c r="K270" s="74"/>
      <c r="L270" s="74"/>
      <c r="M270" s="74"/>
      <c r="N270" s="74"/>
      <c r="O270" s="74"/>
    </row>
    <row r="271" spans="1:15" ht="15" customHeight="1" x14ac:dyDescent="0.25">
      <c r="A271" s="112"/>
      <c r="B271" s="70"/>
      <c r="C271" s="29"/>
      <c r="E271" s="140"/>
      <c r="F271" s="29"/>
      <c r="H271" s="74"/>
      <c r="I271" s="74"/>
      <c r="J271" s="74"/>
      <c r="K271" s="74"/>
      <c r="L271" s="74"/>
      <c r="M271" s="74"/>
      <c r="N271" s="74"/>
      <c r="O271" s="74"/>
    </row>
    <row r="272" spans="1:15" ht="15" customHeight="1" x14ac:dyDescent="0.25">
      <c r="A272" s="112"/>
      <c r="B272" s="70"/>
      <c r="C272" s="70"/>
      <c r="D272" s="73"/>
      <c r="E272" s="140"/>
      <c r="F272" s="70"/>
      <c r="G272" s="70"/>
    </row>
    <row r="273" spans="1:7" ht="15" customHeight="1" x14ac:dyDescent="0.25">
      <c r="A273" s="112"/>
      <c r="B273" s="70"/>
      <c r="C273" s="70"/>
      <c r="D273" s="73"/>
      <c r="E273" s="140"/>
      <c r="F273" s="70"/>
      <c r="G273" s="70"/>
    </row>
    <row r="274" spans="1:7" ht="15" customHeight="1" x14ac:dyDescent="0.25">
      <c r="A274" s="112"/>
      <c r="B274" s="70"/>
      <c r="C274" s="70"/>
      <c r="D274" s="73"/>
      <c r="E274" s="140"/>
      <c r="F274" s="70"/>
      <c r="G274" s="70"/>
    </row>
    <row r="275" spans="1:7" ht="15" customHeight="1" x14ac:dyDescent="0.25">
      <c r="A275" s="112"/>
      <c r="B275" s="70"/>
      <c r="C275" s="70"/>
      <c r="D275" s="73"/>
      <c r="E275" s="140"/>
      <c r="F275" s="70"/>
      <c r="G275" s="70"/>
    </row>
    <row r="276" spans="1:7" ht="15" customHeight="1" x14ac:dyDescent="0.25">
      <c r="A276" s="112"/>
      <c r="B276" s="70"/>
      <c r="C276" s="70"/>
      <c r="D276" s="73"/>
      <c r="E276" s="140"/>
      <c r="F276" s="70"/>
      <c r="G276" s="70"/>
    </row>
    <row r="277" spans="1:7" ht="15" customHeight="1" x14ac:dyDescent="0.25">
      <c r="A277" s="112"/>
      <c r="B277" s="70"/>
      <c r="C277" s="70"/>
      <c r="D277" s="73"/>
      <c r="E277" s="140"/>
      <c r="F277" s="70"/>
      <c r="G277" s="70"/>
    </row>
    <row r="278" spans="1:7" ht="15" customHeight="1" x14ac:dyDescent="0.25">
      <c r="A278" s="112"/>
      <c r="B278" s="70"/>
      <c r="C278" s="70"/>
      <c r="D278" s="73"/>
      <c r="E278" s="140"/>
      <c r="F278" s="70"/>
      <c r="G278" s="70"/>
    </row>
    <row r="279" spans="1:7" ht="15" customHeight="1" x14ac:dyDescent="0.25">
      <c r="A279" s="112"/>
      <c r="B279" s="70"/>
      <c r="C279" s="70"/>
      <c r="D279" s="73"/>
      <c r="E279" s="140"/>
      <c r="F279" s="70"/>
      <c r="G279" s="70"/>
    </row>
    <row r="280" spans="1:7" ht="15" customHeight="1" x14ac:dyDescent="0.25">
      <c r="A280" s="112"/>
      <c r="B280" s="70"/>
      <c r="C280" s="70"/>
      <c r="D280" s="73"/>
      <c r="E280" s="140"/>
      <c r="F280" s="70"/>
      <c r="G280" s="70"/>
    </row>
    <row r="281" spans="1:7" ht="15" customHeight="1" x14ac:dyDescent="0.25">
      <c r="A281" s="112"/>
      <c r="B281" s="70"/>
      <c r="C281" s="70"/>
      <c r="D281" s="73"/>
      <c r="E281" s="140"/>
      <c r="F281" s="70"/>
      <c r="G281" s="70"/>
    </row>
    <row r="282" spans="1:7" ht="15" customHeight="1" x14ac:dyDescent="0.25">
      <c r="A282" s="112"/>
      <c r="B282" s="70"/>
      <c r="C282" s="70"/>
      <c r="D282" s="73"/>
      <c r="E282" s="140"/>
      <c r="F282" s="70"/>
      <c r="G282" s="70"/>
    </row>
    <row r="283" spans="1:7" ht="15" customHeight="1" x14ac:dyDescent="0.25">
      <c r="A283" s="112"/>
      <c r="B283" s="70"/>
      <c r="C283" s="70"/>
      <c r="D283" s="73"/>
      <c r="E283" s="140"/>
      <c r="F283" s="70"/>
      <c r="G283" s="70"/>
    </row>
    <row r="284" spans="1:7" ht="15" customHeight="1" x14ac:dyDescent="0.25">
      <c r="A284" s="112"/>
      <c r="B284" s="70"/>
      <c r="C284" s="70"/>
      <c r="D284" s="73"/>
      <c r="E284" s="140"/>
      <c r="F284" s="70"/>
      <c r="G284" s="70"/>
    </row>
    <row r="285" spans="1:7" ht="15" customHeight="1" x14ac:dyDescent="0.25">
      <c r="A285" s="112"/>
      <c r="B285" s="70"/>
      <c r="C285" s="70"/>
      <c r="D285" s="73"/>
      <c r="E285" s="140"/>
      <c r="F285" s="70"/>
      <c r="G285" s="70"/>
    </row>
    <row r="286" spans="1:7" ht="15" customHeight="1" x14ac:dyDescent="0.25">
      <c r="A286" s="112"/>
      <c r="B286" s="70"/>
      <c r="C286" s="70"/>
      <c r="D286" s="73"/>
      <c r="E286" s="140"/>
      <c r="F286" s="70"/>
      <c r="G286" s="70"/>
    </row>
    <row r="287" spans="1:7" ht="15" customHeight="1" x14ac:dyDescent="0.25">
      <c r="A287" s="112"/>
      <c r="B287" s="70"/>
      <c r="C287" s="70"/>
      <c r="D287" s="73"/>
      <c r="E287" s="140"/>
      <c r="F287" s="70"/>
      <c r="G287" s="70"/>
    </row>
    <row r="288" spans="1:7" ht="15" customHeight="1" x14ac:dyDescent="0.25">
      <c r="A288" s="112"/>
      <c r="B288" s="70"/>
      <c r="C288" s="70"/>
      <c r="D288" s="73"/>
      <c r="E288" s="140"/>
      <c r="F288" s="70"/>
      <c r="G288" s="70"/>
    </row>
    <row r="289" spans="1:7" ht="15" customHeight="1" x14ac:dyDescent="0.25">
      <c r="A289" s="112"/>
      <c r="B289" s="70"/>
      <c r="C289" s="70"/>
      <c r="D289" s="73"/>
      <c r="E289" s="140"/>
      <c r="F289" s="70"/>
      <c r="G289" s="70"/>
    </row>
    <row r="290" spans="1:7" ht="15" customHeight="1" x14ac:dyDescent="0.25">
      <c r="A290" s="112"/>
      <c r="B290" s="70"/>
      <c r="C290" s="70"/>
      <c r="D290" s="73"/>
      <c r="E290" s="140"/>
      <c r="F290" s="70"/>
      <c r="G290" s="70"/>
    </row>
    <row r="291" spans="1:7" ht="15" customHeight="1" x14ac:dyDescent="0.25">
      <c r="A291" s="112"/>
      <c r="B291" s="70"/>
      <c r="C291" s="70"/>
      <c r="D291" s="73"/>
      <c r="E291" s="140"/>
      <c r="F291" s="70"/>
      <c r="G291" s="70"/>
    </row>
    <row r="292" spans="1:7" ht="15" customHeight="1" x14ac:dyDescent="0.25">
      <c r="A292" s="112"/>
      <c r="B292" s="70"/>
      <c r="C292" s="70"/>
      <c r="D292" s="73"/>
      <c r="E292" s="140"/>
      <c r="F292" s="70"/>
      <c r="G292" s="70"/>
    </row>
    <row r="293" spans="1:7" ht="15" customHeight="1" x14ac:dyDescent="0.25">
      <c r="A293" s="112"/>
      <c r="B293" s="70"/>
      <c r="C293" s="70"/>
      <c r="D293" s="73"/>
      <c r="E293" s="140"/>
      <c r="F293" s="70"/>
      <c r="G293" s="70"/>
    </row>
    <row r="294" spans="1:7" ht="15" customHeight="1" x14ac:dyDescent="0.25">
      <c r="A294" s="112"/>
      <c r="B294" s="70"/>
      <c r="C294" s="70"/>
      <c r="D294" s="73"/>
      <c r="E294" s="140"/>
      <c r="F294" s="70"/>
      <c r="G294" s="70"/>
    </row>
    <row r="295" spans="1:7" ht="15" customHeight="1" x14ac:dyDescent="0.25">
      <c r="A295" s="112"/>
      <c r="B295" s="70"/>
      <c r="C295" s="70"/>
      <c r="D295" s="73"/>
      <c r="E295" s="140"/>
      <c r="F295" s="70"/>
      <c r="G295" s="70"/>
    </row>
    <row r="296" spans="1:7" ht="15" customHeight="1" x14ac:dyDescent="0.25">
      <c r="A296" s="112"/>
      <c r="B296" s="70"/>
      <c r="C296" s="70"/>
      <c r="D296" s="73"/>
      <c r="E296" s="140"/>
      <c r="F296" s="70"/>
      <c r="G296" s="70"/>
    </row>
    <row r="297" spans="1:7" ht="15" customHeight="1" x14ac:dyDescent="0.25">
      <c r="A297" s="112"/>
      <c r="B297" s="70"/>
      <c r="C297" s="70"/>
      <c r="D297" s="73"/>
      <c r="E297" s="140"/>
      <c r="F297" s="70"/>
      <c r="G297" s="70"/>
    </row>
    <row r="298" spans="1:7" ht="15" customHeight="1" x14ac:dyDescent="0.25">
      <c r="A298" s="112"/>
      <c r="B298" s="70"/>
      <c r="C298" s="70"/>
      <c r="D298" s="73"/>
      <c r="E298" s="140"/>
      <c r="F298" s="70"/>
      <c r="G298" s="70"/>
    </row>
    <row r="299" spans="1:7" ht="15" customHeight="1" x14ac:dyDescent="0.25">
      <c r="A299" s="112"/>
      <c r="B299" s="70"/>
      <c r="C299" s="70"/>
      <c r="D299" s="73"/>
      <c r="E299" s="140"/>
      <c r="F299" s="70"/>
      <c r="G299" s="70"/>
    </row>
    <row r="300" spans="1:7" ht="15" customHeight="1" x14ac:dyDescent="0.25">
      <c r="A300" s="112"/>
      <c r="B300" s="70"/>
      <c r="C300" s="70"/>
      <c r="D300" s="73"/>
      <c r="E300" s="140"/>
      <c r="F300" s="70"/>
      <c r="G300" s="70"/>
    </row>
    <row r="301" spans="1:7" ht="15" customHeight="1" x14ac:dyDescent="0.25">
      <c r="A301" s="112"/>
      <c r="B301" s="70"/>
      <c r="C301" s="70"/>
      <c r="D301" s="73"/>
      <c r="E301" s="140"/>
      <c r="F301" s="70"/>
      <c r="G301" s="70"/>
    </row>
    <row r="302" spans="1:7" ht="15" customHeight="1" x14ac:dyDescent="0.25">
      <c r="A302" s="112"/>
      <c r="B302" s="70"/>
      <c r="C302" s="70"/>
      <c r="D302" s="73"/>
      <c r="E302" s="140"/>
      <c r="F302" s="70"/>
      <c r="G302" s="70"/>
    </row>
    <row r="303" spans="1:7" ht="15" customHeight="1" x14ac:dyDescent="0.25">
      <c r="A303" s="112"/>
      <c r="B303" s="70"/>
      <c r="C303" s="70"/>
      <c r="D303" s="73"/>
      <c r="E303" s="140"/>
      <c r="F303" s="70"/>
      <c r="G303" s="70"/>
    </row>
    <row r="304" spans="1:7" ht="15" customHeight="1" x14ac:dyDescent="0.25">
      <c r="A304" s="112"/>
      <c r="B304" s="70"/>
      <c r="C304" s="70"/>
      <c r="D304" s="73"/>
      <c r="E304" s="140"/>
      <c r="F304" s="70"/>
      <c r="G304" s="70"/>
    </row>
    <row r="305" spans="1:7" ht="15" customHeight="1" x14ac:dyDescent="0.25">
      <c r="A305" s="112"/>
      <c r="B305" s="70"/>
      <c r="C305" s="70"/>
      <c r="D305" s="73"/>
      <c r="E305" s="140"/>
      <c r="F305" s="70"/>
      <c r="G305" s="70"/>
    </row>
    <row r="306" spans="1:7" ht="15" customHeight="1" x14ac:dyDescent="0.25">
      <c r="A306" s="112"/>
      <c r="B306" s="70"/>
      <c r="C306" s="70"/>
      <c r="D306" s="73"/>
      <c r="E306" s="140"/>
      <c r="F306" s="70"/>
      <c r="G306" s="70"/>
    </row>
    <row r="307" spans="1:7" ht="15" customHeight="1" x14ac:dyDescent="0.25">
      <c r="A307" s="112"/>
      <c r="B307" s="70"/>
      <c r="C307" s="70"/>
      <c r="D307" s="73"/>
      <c r="E307" s="140"/>
      <c r="F307" s="70"/>
      <c r="G307" s="70"/>
    </row>
    <row r="308" spans="1:7" ht="15" customHeight="1" x14ac:dyDescent="0.25">
      <c r="A308" s="112"/>
      <c r="B308" s="70"/>
      <c r="C308" s="70"/>
      <c r="D308" s="73"/>
      <c r="E308" s="140"/>
      <c r="F308" s="70"/>
      <c r="G308" s="70"/>
    </row>
    <row r="309" spans="1:7" ht="15" customHeight="1" x14ac:dyDescent="0.25">
      <c r="A309" s="112"/>
      <c r="B309" s="70"/>
      <c r="C309" s="70"/>
      <c r="D309" s="73"/>
      <c r="E309" s="140"/>
      <c r="F309" s="70"/>
      <c r="G309" s="70"/>
    </row>
    <row r="310" spans="1:7" ht="15" customHeight="1" x14ac:dyDescent="0.25">
      <c r="A310" s="112"/>
      <c r="B310" s="70"/>
      <c r="C310" s="70"/>
      <c r="D310" s="73"/>
      <c r="E310" s="140"/>
      <c r="F310" s="70"/>
      <c r="G310" s="70"/>
    </row>
    <row r="311" spans="1:7" ht="15" customHeight="1" x14ac:dyDescent="0.25">
      <c r="A311" s="112"/>
      <c r="B311" s="70"/>
      <c r="C311" s="70"/>
      <c r="D311" s="73"/>
      <c r="E311" s="140"/>
      <c r="F311" s="70"/>
      <c r="G311" s="70"/>
    </row>
    <row r="312" spans="1:7" ht="15" customHeight="1" x14ac:dyDescent="0.25">
      <c r="A312" s="112"/>
      <c r="B312" s="70"/>
      <c r="C312" s="70"/>
      <c r="D312" s="73"/>
      <c r="E312" s="140"/>
      <c r="F312" s="70"/>
      <c r="G312" s="70"/>
    </row>
    <row r="313" spans="1:7" ht="15" customHeight="1" x14ac:dyDescent="0.25">
      <c r="A313" s="112"/>
      <c r="B313" s="70"/>
      <c r="C313" s="70"/>
      <c r="D313" s="73"/>
      <c r="E313" s="140"/>
      <c r="F313" s="70"/>
      <c r="G313" s="70"/>
    </row>
    <row r="314" spans="1:7" ht="15" customHeight="1" x14ac:dyDescent="0.25">
      <c r="A314" s="112"/>
      <c r="B314" s="70"/>
      <c r="C314" s="70"/>
      <c r="D314" s="73"/>
      <c r="E314" s="140"/>
      <c r="F314" s="70"/>
      <c r="G314" s="70"/>
    </row>
    <row r="315" spans="1:7" ht="15" customHeight="1" x14ac:dyDescent="0.25">
      <c r="A315" s="112"/>
      <c r="B315" s="70"/>
      <c r="C315" s="70"/>
      <c r="D315" s="73"/>
      <c r="F315" s="70"/>
      <c r="G315" s="70"/>
    </row>
    <row r="316" spans="1:7" ht="15" customHeight="1" x14ac:dyDescent="0.25">
      <c r="A316" s="112"/>
      <c r="B316" s="70"/>
      <c r="C316" s="70"/>
      <c r="D316" s="73"/>
      <c r="F316" s="70"/>
      <c r="G316" s="70"/>
    </row>
    <row r="317" spans="1:7" x14ac:dyDescent="0.25">
      <c r="A317" s="112"/>
      <c r="C317" s="70"/>
      <c r="D317" s="73"/>
      <c r="F317" s="70"/>
      <c r="G317" s="70"/>
    </row>
  </sheetData>
  <sheetProtection selectLockedCells="1" selectUnlockedCells="1"/>
  <mergeCells count="21">
    <mergeCell ref="K222:N222"/>
    <mergeCell ref="H209:I209"/>
    <mergeCell ref="H210:I210"/>
    <mergeCell ref="H212:J212"/>
    <mergeCell ref="H214:I214"/>
    <mergeCell ref="B221:C221"/>
    <mergeCell ref="A1:O1"/>
    <mergeCell ref="A2:O2"/>
    <mergeCell ref="A3:O3"/>
    <mergeCell ref="A4:O4"/>
    <mergeCell ref="A5:O5"/>
    <mergeCell ref="B6:B7"/>
    <mergeCell ref="G6:G7"/>
    <mergeCell ref="H6:H7"/>
    <mergeCell ref="I6:I7"/>
    <mergeCell ref="J6:J7"/>
    <mergeCell ref="H208:J208"/>
    <mergeCell ref="K221:N221"/>
    <mergeCell ref="K6:K7"/>
    <mergeCell ref="L6:L7"/>
    <mergeCell ref="N6:N7"/>
  </mergeCells>
  <phoneticPr fontId="0" type="noConversion"/>
  <conditionalFormatting sqref="B201">
    <cfRule type="duplicateValues" dxfId="3" priority="1"/>
  </conditionalFormatting>
  <conditionalFormatting sqref="C193:C196">
    <cfRule type="duplicateValues" dxfId="2" priority="4"/>
  </conditionalFormatting>
  <conditionalFormatting sqref="C197">
    <cfRule type="duplicateValues" dxfId="1" priority="2"/>
  </conditionalFormatting>
  <conditionalFormatting sqref="C198">
    <cfRule type="duplicateValues" dxfId="0" priority="3"/>
  </conditionalFormatting>
  <pageMargins left="0.23622047244094491" right="0.23622047244094491" top="0.74803149606299213" bottom="0.74803149606299213" header="0.31496062992125984" footer="0.31496062992125984"/>
  <pageSetup paperSize="5" scale="70" firstPageNumber="0" orientation="landscape" horizontalDpi="4294967293" r:id="rId1"/>
  <headerFooter alignWithMargins="0"/>
  <rowBreaks count="1" manualBreakCount="1">
    <brk id="183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35"/>
  <sheetViews>
    <sheetView tabSelected="1" view="pageBreakPreview" topLeftCell="B1" zoomScale="110" zoomScaleNormal="100" zoomScaleSheetLayoutView="110" workbookViewId="0">
      <selection activeCell="D12" sqref="D12"/>
    </sheetView>
  </sheetViews>
  <sheetFormatPr baseColWidth="10" defaultColWidth="9.140625" defaultRowHeight="14.25" x14ac:dyDescent="0.2"/>
  <cols>
    <col min="1" max="1" width="19.140625" hidden="1" customWidth="1"/>
    <col min="2" max="9" width="18.5703125" style="154" customWidth="1"/>
    <col min="10" max="10" width="4.5703125" customWidth="1"/>
    <col min="11" max="11" width="25" style="146" customWidth="1"/>
    <col min="12" max="12" width="25.42578125" customWidth="1"/>
    <col min="13" max="13" width="20.5703125" customWidth="1"/>
  </cols>
  <sheetData>
    <row r="2" spans="1:12" x14ac:dyDescent="0.2">
      <c r="A2" s="21">
        <v>45200</v>
      </c>
      <c r="B2" s="153">
        <v>45810</v>
      </c>
    </row>
    <row r="5" spans="1:12" ht="16.5" thickBot="1" x14ac:dyDescent="0.3">
      <c r="A5" s="197" t="s">
        <v>35</v>
      </c>
      <c r="B5" s="197"/>
      <c r="C5" s="197"/>
      <c r="D5" s="197"/>
      <c r="E5" s="197"/>
      <c r="F5" s="197"/>
      <c r="G5" s="197"/>
      <c r="H5" s="197"/>
      <c r="I5" s="197"/>
    </row>
    <row r="6" spans="1:12" x14ac:dyDescent="0.2">
      <c r="A6" s="8"/>
      <c r="B6" s="198"/>
      <c r="C6" s="155"/>
      <c r="D6" s="155"/>
      <c r="E6" s="155"/>
      <c r="F6" s="155"/>
      <c r="G6" s="155"/>
      <c r="H6" s="155"/>
      <c r="I6" s="156"/>
    </row>
    <row r="7" spans="1:12" x14ac:dyDescent="0.2">
      <c r="A7" s="9"/>
      <c r="B7" s="199" t="s">
        <v>33</v>
      </c>
      <c r="C7" s="200"/>
      <c r="D7" s="200"/>
      <c r="E7" s="200"/>
      <c r="F7" s="200"/>
      <c r="G7" s="200"/>
      <c r="H7" s="200"/>
      <c r="I7" s="157"/>
    </row>
    <row r="8" spans="1:12" ht="15" x14ac:dyDescent="0.25">
      <c r="A8" s="9"/>
      <c r="B8" s="201" t="s">
        <v>34</v>
      </c>
      <c r="C8" s="200"/>
      <c r="D8" s="202"/>
      <c r="E8" s="202" t="s">
        <v>533</v>
      </c>
      <c r="F8" s="202" t="s">
        <v>534</v>
      </c>
      <c r="G8" s="202" t="s">
        <v>535</v>
      </c>
      <c r="H8" s="200"/>
      <c r="I8" s="157"/>
    </row>
    <row r="9" spans="1:12" ht="15" x14ac:dyDescent="0.25">
      <c r="A9" s="9"/>
      <c r="B9" s="203"/>
      <c r="C9" s="200"/>
      <c r="D9" s="200"/>
      <c r="E9" s="204" t="s">
        <v>29</v>
      </c>
      <c r="F9" s="204" t="s">
        <v>30</v>
      </c>
      <c r="G9" s="204" t="s">
        <v>31</v>
      </c>
      <c r="H9" s="200"/>
      <c r="I9" s="157"/>
      <c r="L9" s="152"/>
    </row>
    <row r="10" spans="1:12" x14ac:dyDescent="0.2">
      <c r="A10" s="9"/>
      <c r="B10" s="203"/>
      <c r="C10" s="200"/>
      <c r="D10" s="200"/>
      <c r="E10" s="205"/>
      <c r="F10" s="205"/>
      <c r="G10" s="205"/>
      <c r="H10" s="200"/>
      <c r="I10" s="157"/>
      <c r="L10" s="152"/>
    </row>
    <row r="11" spans="1:12" x14ac:dyDescent="0.2">
      <c r="A11" s="9"/>
      <c r="B11" s="203"/>
      <c r="C11" s="200"/>
      <c r="D11" s="200"/>
      <c r="E11" s="205"/>
      <c r="F11" s="205"/>
      <c r="G11" s="205"/>
      <c r="H11" s="200"/>
      <c r="I11" s="157"/>
      <c r="L11" s="152"/>
    </row>
    <row r="12" spans="1:12" x14ac:dyDescent="0.2">
      <c r="A12" s="9" t="s">
        <v>539</v>
      </c>
      <c r="B12" s="203">
        <f>temporales!E203</f>
        <v>2713500</v>
      </c>
      <c r="C12" s="200"/>
      <c r="D12" s="200" t="s">
        <v>539</v>
      </c>
      <c r="E12" s="205">
        <f>temporales!H203</f>
        <v>32562</v>
      </c>
      <c r="F12" s="205">
        <f>temporales!J203</f>
        <v>192658.5</v>
      </c>
      <c r="G12" s="205">
        <f>temporales!L203</f>
        <v>192387.15000000008</v>
      </c>
      <c r="H12" s="200"/>
      <c r="I12" s="157"/>
      <c r="L12" s="152"/>
    </row>
    <row r="13" spans="1:12" ht="15" x14ac:dyDescent="0.25">
      <c r="A13" s="16" t="s">
        <v>32</v>
      </c>
      <c r="B13" s="206">
        <f>SUM(B9:B12)</f>
        <v>2713500</v>
      </c>
      <c r="C13" s="200"/>
      <c r="D13" s="200"/>
      <c r="E13" s="205"/>
      <c r="F13" s="205"/>
      <c r="G13" s="205"/>
      <c r="H13" s="200"/>
      <c r="I13" s="157"/>
      <c r="L13" s="152"/>
    </row>
    <row r="14" spans="1:12" ht="15.75" thickBot="1" x14ac:dyDescent="0.3">
      <c r="A14" s="9"/>
      <c r="B14" s="207">
        <f>+B13+H14</f>
        <v>3131107.65</v>
      </c>
      <c r="C14" s="200"/>
      <c r="D14" s="208" t="s">
        <v>564</v>
      </c>
      <c r="E14" s="209">
        <f>+E10+E11+E12</f>
        <v>32562</v>
      </c>
      <c r="F14" s="209">
        <f>+F10+F11+F12</f>
        <v>192658.5</v>
      </c>
      <c r="G14" s="209">
        <f>+G10+G11+G12</f>
        <v>192387.15000000008</v>
      </c>
      <c r="H14" s="160">
        <f>+E14+F14+G14</f>
        <v>417607.65000000008</v>
      </c>
      <c r="I14" s="157"/>
      <c r="L14" s="152"/>
    </row>
    <row r="15" spans="1:12" ht="15.75" thickTop="1" x14ac:dyDescent="0.25">
      <c r="A15" s="17"/>
      <c r="B15" s="210"/>
      <c r="C15" s="200"/>
      <c r="D15" s="200"/>
      <c r="E15" s="211"/>
      <c r="F15" s="200"/>
      <c r="G15" s="200"/>
      <c r="H15" s="212"/>
      <c r="I15" s="157"/>
      <c r="L15" s="152"/>
    </row>
    <row r="16" spans="1:12" x14ac:dyDescent="0.2">
      <c r="A16" s="12"/>
      <c r="B16" s="203"/>
      <c r="C16" s="200"/>
      <c r="D16" s="211"/>
      <c r="E16" s="205"/>
      <c r="F16" s="200"/>
      <c r="G16" s="200"/>
      <c r="H16" s="200"/>
      <c r="I16" s="157"/>
      <c r="L16" s="152"/>
    </row>
    <row r="17" spans="1:12" x14ac:dyDescent="0.2">
      <c r="A17" s="11"/>
      <c r="B17" s="213"/>
      <c r="C17" s="200"/>
      <c r="D17" s="208"/>
      <c r="E17" s="205"/>
      <c r="F17" s="205"/>
      <c r="G17" s="205"/>
      <c r="H17" s="205"/>
      <c r="I17" s="157"/>
      <c r="L17" s="152"/>
    </row>
    <row r="18" spans="1:12" ht="12.75" x14ac:dyDescent="0.2">
      <c r="A18" s="11"/>
      <c r="B18" s="9"/>
      <c r="C18" s="214"/>
      <c r="D18" s="214"/>
      <c r="E18" s="214"/>
      <c r="F18" s="214"/>
      <c r="G18" s="214"/>
      <c r="H18" s="214"/>
      <c r="I18" s="215"/>
      <c r="L18" s="152"/>
    </row>
    <row r="19" spans="1:12" ht="12.75" x14ac:dyDescent="0.2">
      <c r="A19" s="10"/>
      <c r="B19" s="9"/>
      <c r="C19" s="214"/>
      <c r="D19" s="214"/>
      <c r="E19" s="214"/>
      <c r="F19" s="214"/>
      <c r="G19" s="214"/>
      <c r="H19" s="214"/>
      <c r="I19" s="215"/>
      <c r="K19" s="148"/>
      <c r="L19" s="152"/>
    </row>
    <row r="20" spans="1:12" ht="12.75" x14ac:dyDescent="0.2">
      <c r="A20" s="15"/>
      <c r="B20" s="9"/>
      <c r="C20" s="214"/>
      <c r="D20" s="214"/>
      <c r="E20" s="214"/>
      <c r="F20" s="214"/>
      <c r="G20" s="214"/>
      <c r="H20" s="214"/>
      <c r="I20" s="215"/>
      <c r="K20" s="148"/>
      <c r="L20" s="152"/>
    </row>
    <row r="21" spans="1:12" ht="12.75" x14ac:dyDescent="0.2">
      <c r="A21" s="14"/>
      <c r="B21" s="9"/>
      <c r="C21" s="214"/>
      <c r="D21" s="214"/>
      <c r="E21" s="214"/>
      <c r="F21" s="214"/>
      <c r="G21" s="214"/>
      <c r="H21" s="214"/>
      <c r="I21" s="215"/>
      <c r="K21" s="147"/>
      <c r="L21" s="152"/>
    </row>
    <row r="22" spans="1:12" ht="15" thickBot="1" x14ac:dyDescent="0.25">
      <c r="A22" s="13"/>
      <c r="B22" s="216"/>
      <c r="C22" s="164"/>
      <c r="D22" s="164"/>
      <c r="E22" s="164"/>
      <c r="F22" s="164"/>
      <c r="G22" s="164"/>
      <c r="H22" s="164"/>
      <c r="I22" s="165"/>
      <c r="L22" s="152"/>
    </row>
    <row r="23" spans="1:12" x14ac:dyDescent="0.2">
      <c r="D23" s="159"/>
      <c r="L23" s="152"/>
    </row>
    <row r="24" spans="1:12" x14ac:dyDescent="0.2">
      <c r="B24" s="159"/>
      <c r="D24" s="166"/>
      <c r="L24" s="152"/>
    </row>
    <row r="25" spans="1:12" x14ac:dyDescent="0.2">
      <c r="D25" s="159"/>
      <c r="E25" s="162"/>
      <c r="F25" s="162"/>
      <c r="K25" s="147"/>
    </row>
    <row r="26" spans="1:12" ht="15" x14ac:dyDescent="0.25">
      <c r="B26" s="162"/>
      <c r="D26" s="158"/>
      <c r="E26" s="167"/>
      <c r="F26" s="167"/>
      <c r="H26" s="162"/>
      <c r="K26" s="147"/>
    </row>
    <row r="27" spans="1:12" ht="15" x14ac:dyDescent="0.25">
      <c r="D27" s="168"/>
      <c r="E27" s="163"/>
      <c r="F27" s="168"/>
      <c r="G27" s="161"/>
      <c r="K27" s="147"/>
    </row>
    <row r="28" spans="1:12" x14ac:dyDescent="0.2">
      <c r="K28" s="147"/>
    </row>
    <row r="29" spans="1:12" x14ac:dyDescent="0.2">
      <c r="A29" s="24" t="s">
        <v>396</v>
      </c>
      <c r="D29" s="159"/>
    </row>
    <row r="30" spans="1:12" x14ac:dyDescent="0.2">
      <c r="A30" s="24" t="s">
        <v>497</v>
      </c>
      <c r="D30" s="159"/>
      <c r="F30" s="154" t="s">
        <v>562</v>
      </c>
      <c r="G30" s="169"/>
      <c r="H30" s="170"/>
    </row>
    <row r="31" spans="1:12" x14ac:dyDescent="0.2">
      <c r="G31" s="159"/>
    </row>
    <row r="32" spans="1:12" x14ac:dyDescent="0.2">
      <c r="A32" t="s">
        <v>518</v>
      </c>
      <c r="G32" s="159"/>
    </row>
    <row r="33" spans="1:7" x14ac:dyDescent="0.2">
      <c r="G33" s="159"/>
    </row>
    <row r="34" spans="1:7" x14ac:dyDescent="0.2">
      <c r="A34" s="18" t="s">
        <v>396</v>
      </c>
      <c r="B34" s="171"/>
      <c r="C34" s="171"/>
      <c r="D34" s="166"/>
      <c r="E34" s="171"/>
    </row>
    <row r="35" spans="1:7" x14ac:dyDescent="0.2">
      <c r="A35" s="18" t="s">
        <v>497</v>
      </c>
      <c r="B35" s="171"/>
      <c r="C35" s="171"/>
      <c r="D35" s="166"/>
      <c r="E35" s="171"/>
    </row>
  </sheetData>
  <mergeCells count="1">
    <mergeCell ref="A5:I5"/>
  </mergeCells>
  <pageMargins left="0.70866141732283472" right="0.70866141732283472" top="0.74803149606299213" bottom="0.74803149606299213" header="0.31496062992125984" footer="0.31496062992125984"/>
  <pageSetup scale="76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temporales</vt:lpstr>
      <vt:lpstr>RESUMEN SEGURIDAD SOCIAL</vt:lpstr>
      <vt:lpstr>'RESUMEN SEGURIDAD SOCIAL'!Área_de_impresión</vt:lpstr>
      <vt:lpstr>temporales!Área_de_impresión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Fulgencio</dc:creator>
  <cp:lastModifiedBy>recusoh humano</cp:lastModifiedBy>
  <cp:lastPrinted>2025-06-02T15:52:32Z</cp:lastPrinted>
  <dcterms:created xsi:type="dcterms:W3CDTF">2017-05-09T20:33:56Z</dcterms:created>
  <dcterms:modified xsi:type="dcterms:W3CDTF">2025-06-05T19:47:35Z</dcterms:modified>
</cp:coreProperties>
</file>